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elnik\Desktop\"/>
    </mc:Choice>
  </mc:AlternateContent>
  <xr:revisionPtr revIDLastSave="0" documentId="13_ncr:1_{64855159-69E3-42F2-B499-3D9719B8C320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L136" i="1" l="1"/>
  <c r="L82" i="1"/>
  <c r="L42" i="1"/>
  <c r="L22" i="1"/>
  <c r="M22" i="1"/>
  <c r="L19" i="1"/>
  <c r="L16" i="1"/>
  <c r="P45" i="1" l="1"/>
  <c r="P47" i="1"/>
  <c r="P49" i="1"/>
  <c r="P50" i="1"/>
  <c r="P53" i="1"/>
  <c r="P54" i="1"/>
  <c r="P55" i="1"/>
  <c r="P59" i="1"/>
  <c r="P60" i="1"/>
  <c r="P61" i="1"/>
  <c r="P64" i="1"/>
  <c r="P66" i="1"/>
  <c r="P67" i="1"/>
  <c r="P69" i="1"/>
  <c r="P70" i="1"/>
  <c r="P73" i="1"/>
  <c r="P74" i="1"/>
  <c r="P76" i="1"/>
  <c r="P77" i="1"/>
  <c r="P78" i="1"/>
  <c r="P79" i="1"/>
  <c r="P85" i="1"/>
  <c r="P87" i="1"/>
  <c r="P89" i="1"/>
  <c r="P93" i="1"/>
  <c r="P94" i="1"/>
  <c r="P96" i="1"/>
  <c r="P97" i="1"/>
  <c r="P98" i="1"/>
  <c r="P99" i="1"/>
  <c r="P102" i="1"/>
  <c r="P103" i="1"/>
  <c r="P104" i="1"/>
  <c r="P105" i="1"/>
  <c r="P107" i="1"/>
  <c r="P108" i="1"/>
  <c r="P109" i="1"/>
  <c r="P110" i="1"/>
  <c r="P112" i="1"/>
  <c r="P113" i="1"/>
  <c r="P114" i="1"/>
  <c r="P115" i="1"/>
  <c r="P116" i="1"/>
  <c r="P117" i="1"/>
  <c r="P119" i="1"/>
  <c r="P120" i="1"/>
  <c r="P121" i="1"/>
  <c r="P122" i="1"/>
  <c r="P123" i="1"/>
  <c r="P126" i="1"/>
  <c r="P127" i="1"/>
  <c r="P130" i="1"/>
  <c r="P131" i="1"/>
  <c r="P132" i="1"/>
  <c r="P133" i="1"/>
  <c r="P42" i="2"/>
  <c r="P43" i="2"/>
  <c r="P44" i="2"/>
  <c r="P46" i="2"/>
  <c r="P41" i="2"/>
  <c r="P10" i="2"/>
  <c r="O165" i="2"/>
  <c r="O155" i="2"/>
  <c r="O82" i="2"/>
  <c r="O81" i="2"/>
  <c r="O80" i="2" s="1"/>
  <c r="O37" i="2"/>
  <c r="O39" i="2"/>
  <c r="O14" i="2"/>
  <c r="O22" i="2"/>
  <c r="O120" i="2"/>
  <c r="O174" i="2"/>
  <c r="O115" i="2"/>
  <c r="O114" i="2" s="1"/>
  <c r="O129" i="2"/>
  <c r="O128" i="2" s="1"/>
  <c r="O127" i="2" s="1"/>
  <c r="O84" i="2"/>
  <c r="O83" i="2" s="1"/>
  <c r="O48" i="2"/>
  <c r="O47" i="2" s="1"/>
  <c r="O17" i="2"/>
  <c r="O16" i="2" s="1"/>
  <c r="N180" i="2"/>
  <c r="N179" i="2" s="1"/>
  <c r="N176" i="2"/>
  <c r="N172" i="2"/>
  <c r="N171" i="2" s="1"/>
  <c r="N169" i="2"/>
  <c r="N168" i="2" s="1"/>
  <c r="N160" i="2"/>
  <c r="N157" i="2"/>
  <c r="N156" i="2" s="1"/>
  <c r="N151" i="2"/>
  <c r="N148" i="2"/>
  <c r="N147" i="2" s="1"/>
  <c r="N145" i="2"/>
  <c r="N144" i="2" s="1"/>
  <c r="N142" i="2"/>
  <c r="N141" i="2" s="1"/>
  <c r="N139" i="2"/>
  <c r="N136" i="2"/>
  <c r="N135" i="2" s="1"/>
  <c r="N130" i="2"/>
  <c r="N125" i="2"/>
  <c r="N122" i="2"/>
  <c r="N118" i="2"/>
  <c r="N115" i="2"/>
  <c r="N114" i="2" s="1"/>
  <c r="O109" i="2"/>
  <c r="N109" i="2"/>
  <c r="N108" i="2" s="1"/>
  <c r="N106" i="2"/>
  <c r="N101" i="2"/>
  <c r="N100" i="2"/>
  <c r="O98" i="2"/>
  <c r="O97" i="2" s="1"/>
  <c r="N98" i="2"/>
  <c r="N97" i="2" s="1"/>
  <c r="O95" i="2"/>
  <c r="N95" i="2"/>
  <c r="N94" i="2" s="1"/>
  <c r="N84" i="2"/>
  <c r="N83" i="2" s="1"/>
  <c r="N78" i="2"/>
  <c r="N77" i="2"/>
  <c r="N75" i="2"/>
  <c r="N72" i="2"/>
  <c r="N71" i="2" s="1"/>
  <c r="O71" i="2"/>
  <c r="N63" i="2"/>
  <c r="N60" i="2"/>
  <c r="N57" i="2"/>
  <c r="N56" i="2" s="1"/>
  <c r="N54" i="2"/>
  <c r="N51" i="2"/>
  <c r="N48" i="2"/>
  <c r="N47" i="2" s="1"/>
  <c r="N41" i="2"/>
  <c r="N40" i="2" s="1"/>
  <c r="N33" i="2"/>
  <c r="N28" i="2"/>
  <c r="N27" i="2" s="1"/>
  <c r="N24" i="2"/>
  <c r="N20" i="2"/>
  <c r="N17" i="2"/>
  <c r="N50" i="2" l="1"/>
  <c r="O94" i="2"/>
  <c r="O148" i="2"/>
  <c r="O147" i="2" s="1"/>
  <c r="N150" i="2"/>
  <c r="N23" i="2"/>
  <c r="O41" i="2"/>
  <c r="N59" i="2"/>
  <c r="N74" i="2"/>
  <c r="O70" i="2" s="1"/>
  <c r="N62" i="2"/>
  <c r="O28" i="2"/>
  <c r="O145" i="2"/>
  <c r="N138" i="2"/>
  <c r="N93" i="2"/>
  <c r="N92" i="2" s="1"/>
  <c r="N105" i="2"/>
  <c r="N117" i="2"/>
  <c r="N113" i="2" s="1"/>
  <c r="N178" i="2"/>
  <c r="N26" i="2"/>
  <c r="O113" i="2"/>
  <c r="N82" i="2"/>
  <c r="N81" i="2" s="1"/>
  <c r="O108" i="2"/>
  <c r="O167" i="2"/>
  <c r="N16" i="2"/>
  <c r="N32" i="2"/>
  <c r="N53" i="2"/>
  <c r="N167" i="2"/>
  <c r="N19" i="2"/>
  <c r="N121" i="2"/>
  <c r="N159" i="2"/>
  <c r="N175" i="2"/>
  <c r="N124" i="2"/>
  <c r="N129" i="2"/>
  <c r="O144" i="2" l="1"/>
  <c r="N134" i="2"/>
  <c r="N133" i="2" s="1"/>
  <c r="N132" i="2" s="1"/>
  <c r="O27" i="2"/>
  <c r="O40" i="2"/>
  <c r="N22" i="2"/>
  <c r="N104" i="2"/>
  <c r="N103" i="2" s="1"/>
  <c r="N80" i="2" s="1"/>
  <c r="N70" i="2"/>
  <c r="N69" i="2" s="1"/>
  <c r="N68" i="2" s="1"/>
  <c r="O134" i="2"/>
  <c r="N128" i="2"/>
  <c r="N120" i="2"/>
  <c r="O112" i="2" s="1"/>
  <c r="O104" i="2"/>
  <c r="N155" i="2"/>
  <c r="N154" i="2" s="1"/>
  <c r="N153" i="2" s="1"/>
  <c r="O93" i="2"/>
  <c r="O69" i="2"/>
  <c r="N14" i="2"/>
  <c r="N174" i="2"/>
  <c r="O166" i="2" s="1"/>
  <c r="N39" i="2"/>
  <c r="N38" i="2" s="1"/>
  <c r="N37" i="2" s="1"/>
  <c r="N13" i="2" l="1"/>
  <c r="N12" i="2" s="1"/>
  <c r="N11" i="2" s="1"/>
  <c r="N112" i="2"/>
  <c r="O26" i="2"/>
  <c r="N166" i="2"/>
  <c r="N165" i="2" s="1"/>
  <c r="O103" i="2"/>
  <c r="O133" i="2"/>
  <c r="O68" i="2"/>
  <c r="O92" i="2"/>
  <c r="N127" i="2"/>
  <c r="O111" i="2" s="1"/>
  <c r="O13" i="2" l="1"/>
  <c r="O38" i="2"/>
  <c r="N111" i="2"/>
  <c r="N36" i="2" s="1"/>
  <c r="N10" i="2" s="1"/>
  <c r="O154" i="2"/>
  <c r="O132" i="2"/>
  <c r="O12" i="2" l="1"/>
  <c r="O11" i="2" s="1"/>
  <c r="O153" i="2"/>
  <c r="O36" i="2" l="1"/>
  <c r="O10" i="2" s="1"/>
  <c r="M184" i="1" l="1"/>
  <c r="M175" i="1"/>
  <c r="M162" i="1"/>
  <c r="M157" i="1"/>
  <c r="L157" i="1"/>
  <c r="M165" i="1"/>
  <c r="N125" i="1"/>
  <c r="N95" i="1"/>
  <c r="P95" i="1" s="1"/>
  <c r="N75" i="1"/>
  <c r="P75" i="1" s="1"/>
  <c r="M83" i="1"/>
  <c r="M118" i="1"/>
  <c r="P118" i="1" s="1"/>
  <c r="M111" i="1"/>
  <c r="M101" i="1"/>
  <c r="M95" i="1"/>
  <c r="M91" i="1"/>
  <c r="M72" i="1"/>
  <c r="M68" i="1"/>
  <c r="M65" i="1"/>
  <c r="M58" i="1"/>
  <c r="M57" i="1" s="1"/>
  <c r="M52" i="1"/>
  <c r="M51" i="1" s="1"/>
  <c r="M43" i="1"/>
  <c r="N19" i="1"/>
  <c r="P17" i="1"/>
  <c r="P20" i="1"/>
  <c r="P21" i="1"/>
  <c r="N16" i="1"/>
  <c r="N124" i="1" l="1"/>
  <c r="M62" i="1"/>
  <c r="N22" i="1"/>
  <c r="P139" i="1" l="1"/>
  <c r="P140" i="1"/>
  <c r="P141" i="1"/>
  <c r="P143" i="1"/>
  <c r="P145" i="1"/>
  <c r="P147" i="1"/>
  <c r="P148" i="1"/>
  <c r="M146" i="1"/>
  <c r="M144" i="1"/>
  <c r="M142" i="1"/>
  <c r="M138" i="1"/>
  <c r="M125" i="1"/>
  <c r="N158" i="1"/>
  <c r="N161" i="1"/>
  <c r="N164" i="1"/>
  <c r="N167" i="1"/>
  <c r="N169" i="1"/>
  <c r="N171" i="1"/>
  <c r="N173" i="1"/>
  <c r="N176" i="1"/>
  <c r="N177" i="1"/>
  <c r="N178" i="1"/>
  <c r="N181" i="1"/>
  <c r="N182" i="1"/>
  <c r="N183" i="1"/>
  <c r="N185" i="1"/>
  <c r="N186" i="1"/>
  <c r="N187" i="1"/>
  <c r="M137" i="1" l="1"/>
  <c r="M124" i="1"/>
  <c r="P124" i="1" s="1"/>
  <c r="P125" i="1"/>
  <c r="M128" i="1"/>
  <c r="M90" i="1"/>
  <c r="M168" i="1"/>
  <c r="M172" i="1"/>
  <c r="M180" i="1"/>
  <c r="N142" i="1"/>
  <c r="P142" i="1" s="1"/>
  <c r="N144" i="1"/>
  <c r="P144" i="1" s="1"/>
  <c r="N146" i="1"/>
  <c r="P146" i="1" s="1"/>
  <c r="N138" i="1"/>
  <c r="P138" i="1" s="1"/>
  <c r="N129" i="1"/>
  <c r="N111" i="1"/>
  <c r="P111" i="1" s="1"/>
  <c r="N101" i="1"/>
  <c r="P101" i="1" s="1"/>
  <c r="N91" i="1"/>
  <c r="P91" i="1" s="1"/>
  <c r="N84" i="1"/>
  <c r="P84" i="1" s="1"/>
  <c r="N86" i="1"/>
  <c r="P86" i="1" s="1"/>
  <c r="N88" i="1"/>
  <c r="P88" i="1" s="1"/>
  <c r="N72" i="1"/>
  <c r="P72" i="1" s="1"/>
  <c r="N68" i="1"/>
  <c r="P68" i="1" s="1"/>
  <c r="N65" i="1"/>
  <c r="P65" i="1" s="1"/>
  <c r="N63" i="1"/>
  <c r="P63" i="1" s="1"/>
  <c r="N58" i="1"/>
  <c r="P58" i="1" s="1"/>
  <c r="N52" i="1"/>
  <c r="P52" i="1" s="1"/>
  <c r="N44" i="1"/>
  <c r="P44" i="1" s="1"/>
  <c r="N46" i="1"/>
  <c r="P46" i="1" s="1"/>
  <c r="N48" i="1"/>
  <c r="P48" i="1" s="1"/>
  <c r="N128" i="1" l="1"/>
  <c r="P129" i="1"/>
  <c r="P128" i="1"/>
  <c r="N51" i="1"/>
  <c r="P51" i="1" s="1"/>
  <c r="N57" i="1"/>
  <c r="P57" i="1" s="1"/>
  <c r="N71" i="1"/>
  <c r="P71" i="1" s="1"/>
  <c r="M82" i="1"/>
  <c r="M156" i="1"/>
  <c r="N137" i="1"/>
  <c r="N90" i="1"/>
  <c r="P90" i="1" s="1"/>
  <c r="N83" i="1"/>
  <c r="P83" i="1" s="1"/>
  <c r="N62" i="1"/>
  <c r="P62" i="1" s="1"/>
  <c r="N43" i="1"/>
  <c r="P43" i="1" s="1"/>
  <c r="P136" i="1" l="1"/>
  <c r="P137" i="1"/>
  <c r="N136" i="1"/>
  <c r="N82" i="1"/>
  <c r="N42" i="1"/>
  <c r="L180" i="1" l="1"/>
  <c r="N180" i="1" s="1"/>
  <c r="L162" i="1"/>
  <c r="N162" i="1" s="1"/>
  <c r="N157" i="1"/>
  <c r="L160" i="1"/>
  <c r="N160" i="1" s="1"/>
  <c r="L165" i="1"/>
  <c r="N165" i="1" s="1"/>
  <c r="L168" i="1"/>
  <c r="N168" i="1" s="1"/>
  <c r="L172" i="1"/>
  <c r="N172" i="1" s="1"/>
  <c r="L175" i="1"/>
  <c r="N175" i="1" s="1"/>
  <c r="L184" i="1"/>
  <c r="N184" i="1" s="1"/>
  <c r="L156" i="1" l="1"/>
  <c r="N156" i="1" s="1"/>
  <c r="P82" i="1"/>
  <c r="P27" i="1" l="1"/>
  <c r="M136" i="1" l="1"/>
  <c r="M42" i="1" l="1"/>
  <c r="P42" i="1" s="1"/>
  <c r="M19" i="1" l="1"/>
  <c r="P19" i="1" s="1"/>
  <c r="M16" i="1"/>
  <c r="P16" i="1" s="1"/>
  <c r="M27" i="1"/>
</calcChain>
</file>

<file path=xl/sharedStrings.xml><?xml version="1.0" encoding="utf-8"?>
<sst xmlns="http://schemas.openxmlformats.org/spreadsheetml/2006/main" count="1096" uniqueCount="503">
  <si>
    <t>I. OPĆI DIO</t>
  </si>
  <si>
    <t>Članak 1.</t>
  </si>
  <si>
    <t>Indeks</t>
  </si>
  <si>
    <t xml:space="preserve"> </t>
  </si>
  <si>
    <t>Šifra izvora</t>
  </si>
  <si>
    <t>3</t>
  </si>
  <si>
    <t>01</t>
  </si>
  <si>
    <t>04</t>
  </si>
  <si>
    <t>06</t>
  </si>
  <si>
    <t>Prihodi poslovanja</t>
  </si>
  <si>
    <t>03</t>
  </si>
  <si>
    <t>Prihodi od prodaje nefinancijske imovine</t>
  </si>
  <si>
    <t>Rashodi poslovanja</t>
  </si>
  <si>
    <t>4</t>
  </si>
  <si>
    <t>Rashodi za nabavu nefinancijske imovine</t>
  </si>
  <si>
    <t>Primici od financijske imovine i zaduživanja</t>
  </si>
  <si>
    <t>Izdaci za financijsku imovinu i otplate zajmova</t>
  </si>
  <si>
    <t>Prihodi od poreza</t>
  </si>
  <si>
    <t>Pomoći iz inozemstva i od subjekata unutar općeg proračuna</t>
  </si>
  <si>
    <t>Prihodi od imovine</t>
  </si>
  <si>
    <t>66</t>
  </si>
  <si>
    <t>Prihodi od prodaje proizvoda i robe te pruženih usluga i prihodi od donacija</t>
  </si>
  <si>
    <t>68</t>
  </si>
  <si>
    <t>Kazne, upravne mjere i ostali prihodi</t>
  </si>
  <si>
    <t>Prihodi od prodaje proizvedene dugotrajne imovine</t>
  </si>
  <si>
    <t>Rashodi za zaposlene</t>
  </si>
  <si>
    <t>Materijalni rashodi</t>
  </si>
  <si>
    <t>Financijski rashodi</t>
  </si>
  <si>
    <t>Naknade građanima i kućanstvima na temelju osiguranja i druge naknade</t>
  </si>
  <si>
    <t xml:space="preserve">Ostali rashodi  </t>
  </si>
  <si>
    <t>Rashodi za nabavu proizvedene dugotrajne imovine</t>
  </si>
  <si>
    <t>81</t>
  </si>
  <si>
    <t>Primljene otplate (povrati) glavnice danih zajmova</t>
  </si>
  <si>
    <t>51</t>
  </si>
  <si>
    <t>Izdaci za dane zajmove</t>
  </si>
  <si>
    <t>Opći prihodi i primici</t>
  </si>
  <si>
    <t>Vlastiti prihodi</t>
  </si>
  <si>
    <t>Prihodi za posebne namjene</t>
  </si>
  <si>
    <t>Pomoći</t>
  </si>
  <si>
    <t>Donacije</t>
  </si>
  <si>
    <t>ŠIFRA</t>
  </si>
  <si>
    <t xml:space="preserve">ŠIFRA </t>
  </si>
  <si>
    <t>Programska</t>
  </si>
  <si>
    <t>BROJ</t>
  </si>
  <si>
    <t>Račun</t>
  </si>
  <si>
    <t>UKUPNO RASHODI I IZDACI</t>
  </si>
  <si>
    <t>0111</t>
  </si>
  <si>
    <t>Program 01: Donošenje akata i mjera iz djelokruga</t>
  </si>
  <si>
    <t>predstavničkog i izvršnog tijela i mjesne samouprave</t>
  </si>
  <si>
    <t>1</t>
  </si>
  <si>
    <t>Financiranje rada političkih stranaka</t>
  </si>
  <si>
    <t>Osnovne funkcije VSNM</t>
  </si>
  <si>
    <t>32</t>
  </si>
  <si>
    <t>Ostali rashodi</t>
  </si>
  <si>
    <t>Osnovne funkcije udruga</t>
  </si>
  <si>
    <t>0112</t>
  </si>
  <si>
    <t>Program 01:  Javna uprava i administracija</t>
  </si>
  <si>
    <t>38</t>
  </si>
  <si>
    <t>42</t>
  </si>
  <si>
    <t>0320</t>
  </si>
  <si>
    <t>0640</t>
  </si>
  <si>
    <t>Donacije i ostali rashodi</t>
  </si>
  <si>
    <t>0921</t>
  </si>
  <si>
    <t>Naknade građanima i kućanstvima na temelju osiguranja i dr.</t>
  </si>
  <si>
    <t>0740</t>
  </si>
  <si>
    <t>0820</t>
  </si>
  <si>
    <t>0840</t>
  </si>
  <si>
    <t>0810</t>
  </si>
  <si>
    <t>1070</t>
  </si>
  <si>
    <t>1040</t>
  </si>
  <si>
    <t>1090</t>
  </si>
  <si>
    <t>Članak 4.</t>
  </si>
  <si>
    <t>II. POSEBNI DIO</t>
  </si>
  <si>
    <t>Članak 2.</t>
  </si>
  <si>
    <t>Članak 3.</t>
  </si>
  <si>
    <t>VRSTA PRIHODA / IZDATAKA</t>
  </si>
  <si>
    <t>8</t>
  </si>
  <si>
    <t>05</t>
  </si>
  <si>
    <t>07</t>
  </si>
  <si>
    <t>35</t>
  </si>
  <si>
    <t>Subvencije</t>
  </si>
  <si>
    <t xml:space="preserve">   VRSTA RASHODA I IZDATAKA</t>
  </si>
  <si>
    <t>0610</t>
  </si>
  <si>
    <t>0443</t>
  </si>
  <si>
    <t>0560</t>
  </si>
  <si>
    <t>0510</t>
  </si>
  <si>
    <t>0960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</si>
  <si>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Opće javne usluge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</si>
  <si>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Opće javne usluge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</si>
  <si>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Javni red i sigurnost 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</si>
  <si>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Razvoj stanovanja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</si>
  <si>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Ekonomski poslovi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</si>
  <si>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Zaštita okoliša</t>
    </r>
  </si>
  <si>
    <t>09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</si>
  <si>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Obrazovanje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</si>
  <si>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Zdravstvo</t>
    </r>
  </si>
  <si>
    <t>08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</si>
  <si>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Rekreacija, kultura i religija</t>
    </r>
  </si>
  <si>
    <t>10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</si>
  <si>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Socijalna zaštita</t>
    </r>
  </si>
  <si>
    <t>Aktivnost 01:  Predstavničko i izvršno tijelo</t>
  </si>
  <si>
    <t>Aktivnost 02:  Djelokrug mjesne samouprave</t>
  </si>
  <si>
    <t>Aktivnost 01:</t>
  </si>
  <si>
    <t>RAZDJEL  100  OPĆINSKO VIJEĆE</t>
  </si>
  <si>
    <t>GLAVA 10001  OPĆINSKO VIJEĆE</t>
  </si>
  <si>
    <t>RAZDJEL  200  JEDINSTVENI UPRAVNI ODJEL I IZVRŠNO TIJELO</t>
  </si>
  <si>
    <t>GLAVA 20001 Upravni odjel i izvršno tijelo</t>
  </si>
  <si>
    <t>GLAVA: 20002 VATROGASTVO I CIVILNA ZAŠTITA</t>
  </si>
  <si>
    <t>GLAVA 20003: KOMUNALNA INFRASTRUKTURA</t>
  </si>
  <si>
    <t>GLAVA 20004 DRUŠTVENE DJELATNOSTI</t>
  </si>
  <si>
    <t>GLAVA  20005: PROGRAM DJELATNOSTI KULTURE</t>
  </si>
  <si>
    <t>GLAVA 20006: PROGRAMSKA DJELATNOST SPORTA</t>
  </si>
  <si>
    <t>GLAVA  20007: PROGRAMSKA DJELATNOST SOCIJALNE SKRBI</t>
  </si>
  <si>
    <t>P1000101</t>
  </si>
  <si>
    <t>A100010101</t>
  </si>
  <si>
    <t>A100010102</t>
  </si>
  <si>
    <t>P1000102</t>
  </si>
  <si>
    <t>A100010201</t>
  </si>
  <si>
    <t>P1000103</t>
  </si>
  <si>
    <t>A100010301</t>
  </si>
  <si>
    <t>P1000104</t>
  </si>
  <si>
    <t>A100010401</t>
  </si>
  <si>
    <t>P2000101</t>
  </si>
  <si>
    <t>P2000201</t>
  </si>
  <si>
    <t xml:space="preserve">Aktivnost 01:    Osnovna djelatnost DVD-a  </t>
  </si>
  <si>
    <t>Aktivnost 01:    Održavanje cesta i drugih javnih površina</t>
  </si>
  <si>
    <t>Aktivnost 02:    Rashodi za uređaje i javnu rasvjetu</t>
  </si>
  <si>
    <t xml:space="preserve">Kapitalni projekt 01: Izgradnja i rekonstrukcija cesta  </t>
  </si>
  <si>
    <t>Program 01: Održavanje objekata i uređaja komunalne infrastrukture</t>
  </si>
  <si>
    <t>Program 02: Izgradnja objekata i uređaja komunalne infrastrukture</t>
  </si>
  <si>
    <t>Program 03: Zaštita okoliša</t>
  </si>
  <si>
    <t>Program 02:  Javne potrebe u školstvu</t>
  </si>
  <si>
    <t>Program 03: Javne potrebe u zdravstvu i preventiva</t>
  </si>
  <si>
    <t>Aktivnost 02:  Stipendije i školarine</t>
  </si>
  <si>
    <t>Aktivnost 01:  Sufinanciranje nabave udžbenika za osnovne i srednje škole</t>
  </si>
  <si>
    <t xml:space="preserve">Aktivnost 01:  Sufinanciranje prijevoza učenika </t>
  </si>
  <si>
    <t>Program 01: Promicanje kulture</t>
  </si>
  <si>
    <t>Aktivnost 01:  Djelatnost kulturno umjetničkih društava</t>
  </si>
  <si>
    <t>Aktivnost 02:  Zaštita i očuvanje kulturnih dobara</t>
  </si>
  <si>
    <t>Aktivnost 03:  Akcije i manifestacije u kulturi</t>
  </si>
  <si>
    <t>Aktivnost 04:  Pomoć za funkcioniranje vjerskih ustanova</t>
  </si>
  <si>
    <t>Aktivnost 01:  Osnovna djelatnost sportskih udruga</t>
  </si>
  <si>
    <t>Program 01: Socijalna skrb</t>
  </si>
  <si>
    <t>Aktivnost 02:  Naknada za troškove stanovanja</t>
  </si>
  <si>
    <t>Program 02: Poticajne mjere demografske obnove</t>
  </si>
  <si>
    <t>Aktivnost 01:  Potpore za novorođeno dijete</t>
  </si>
  <si>
    <t>Program 03: Humanitarna skrb kroz udruge građana</t>
  </si>
  <si>
    <t>Aktivnost 01:  Administrativno, tehničko i stručno osoblje</t>
  </si>
  <si>
    <t>Aktivnost 02:  Održavanje zgrada za redovito korištenje</t>
  </si>
  <si>
    <t>P2000301</t>
  </si>
  <si>
    <t>P2000302</t>
  </si>
  <si>
    <t>P2000303</t>
  </si>
  <si>
    <t>P2000401</t>
  </si>
  <si>
    <t>P2000402</t>
  </si>
  <si>
    <t>P2000403</t>
  </si>
  <si>
    <t>P2000501</t>
  </si>
  <si>
    <t>P2000601</t>
  </si>
  <si>
    <t>P2000701</t>
  </si>
  <si>
    <t>P2000702</t>
  </si>
  <si>
    <t>P2000703</t>
  </si>
  <si>
    <t>A200010101</t>
  </si>
  <si>
    <t>A200010102</t>
  </si>
  <si>
    <t>K200010101</t>
  </si>
  <si>
    <t>K200010102</t>
  </si>
  <si>
    <t>A200020101</t>
  </si>
  <si>
    <t>A200020102</t>
  </si>
  <si>
    <t>A200030101</t>
  </si>
  <si>
    <t>A200030102</t>
  </si>
  <si>
    <t>K200030201</t>
  </si>
  <si>
    <t>T200030301</t>
  </si>
  <si>
    <t>K200030301</t>
  </si>
  <si>
    <t>A200040101</t>
  </si>
  <si>
    <t>A200040201</t>
  </si>
  <si>
    <t>A200040202</t>
  </si>
  <si>
    <t>A200040301</t>
  </si>
  <si>
    <t>A200050101</t>
  </si>
  <si>
    <t>A200050102</t>
  </si>
  <si>
    <t>A200050103</t>
  </si>
  <si>
    <t>A200050104</t>
  </si>
  <si>
    <t>K200050101</t>
  </si>
  <si>
    <t>A200060101</t>
  </si>
  <si>
    <t>A200070101</t>
  </si>
  <si>
    <t>A200070102</t>
  </si>
  <si>
    <t>A200070201</t>
  </si>
  <si>
    <t>A200070301</t>
  </si>
  <si>
    <t>Poslovi deratizacije i dezinsekcije</t>
  </si>
  <si>
    <t>2</t>
  </si>
  <si>
    <t>5</t>
  </si>
  <si>
    <t>6</t>
  </si>
  <si>
    <t>7</t>
  </si>
  <si>
    <t>Doprinosi</t>
  </si>
  <si>
    <t>Prihodi od prodaje ili zamjene nefinancijske imovine i naknade s naslova osiguranja</t>
  </si>
  <si>
    <t>Namjenski primici</t>
  </si>
  <si>
    <t>Program</t>
  </si>
  <si>
    <t>Izvor</t>
  </si>
  <si>
    <t>Aktivnost/Projekt</t>
  </si>
  <si>
    <t>Funkcijska</t>
  </si>
  <si>
    <t>Program 02: Program političkih stranaka</t>
  </si>
  <si>
    <t>Program 03: Zaštita prava nacionalnih manjina</t>
  </si>
  <si>
    <t>Program 04: Razvoj civilnog društva</t>
  </si>
  <si>
    <t xml:space="preserve">A.        </t>
  </si>
  <si>
    <t>RAČUN PRIHODA I RASHODA</t>
  </si>
  <si>
    <t>Broj konta</t>
  </si>
  <si>
    <t>RAZLIKA - MANJAK / VIŠAK</t>
  </si>
  <si>
    <t>37</t>
  </si>
  <si>
    <t>A200040102</t>
  </si>
  <si>
    <t>0911</t>
  </si>
  <si>
    <t>K200060101</t>
  </si>
  <si>
    <t>0860</t>
  </si>
  <si>
    <t xml:space="preserve">Aktivnost 01: </t>
  </si>
  <si>
    <t>Aktivnost 02: Financiranje dječjeg vrtića</t>
  </si>
  <si>
    <t>Program 01: Organizacija, rekreacija i sportske aktivnosti</t>
  </si>
  <si>
    <t>Program 01:  Predškolsko, osnovnoškolsko i srednjoškolsko obrazovanje</t>
  </si>
  <si>
    <t>Kapitalni projekt 03: Izgradnja vodovoda Vrbnik</t>
  </si>
  <si>
    <t>K200030203</t>
  </si>
  <si>
    <t xml:space="preserve">Aktivnost 01:  Jednokratna naknada </t>
  </si>
  <si>
    <t>Kapitalni projekt 02: Sanacija zgrade Omladinskog Doma Vrbnik</t>
  </si>
  <si>
    <t>K200050102</t>
  </si>
  <si>
    <t>Kapitalni projekt 02: Izrada izmjena i dopuna Prostornog plana</t>
  </si>
  <si>
    <t>OPĆINA BISKUPIJA</t>
  </si>
  <si>
    <t>Kapitalni projekt 01: Izgradnja i opremanje reciklažnog dvorišta za građev.otpad</t>
  </si>
  <si>
    <t>Humanitarna djelatnost Crvenog križa                                                                    i ostalih humanitarnih organizacija</t>
  </si>
  <si>
    <t>A. SAŽETAK RAČUNA PRIHODA I RASHODA</t>
  </si>
  <si>
    <t>B. SAŽETAK RAČUNA FINANCIRANJA</t>
  </si>
  <si>
    <t>C. PRENESENI VIŠAK ILI PRENESENI MANJAK I VIŠEGODIŠNJI PLAN URAVNOTEŽENJA</t>
  </si>
  <si>
    <t>VIŠAK/MANJAK+NETO FINANCIRANJE</t>
  </si>
  <si>
    <t>Ukupan donos viška/manjka iz prethodnih godina</t>
  </si>
  <si>
    <t>Višak/manjak iz prethodnih godina koji će se rasporediti/pokriti</t>
  </si>
  <si>
    <t>NETO FINANCIRANJE</t>
  </si>
  <si>
    <t>Konto/</t>
  </si>
  <si>
    <t>skupina</t>
  </si>
  <si>
    <t>B.       RAČUN  FINANCIRANJA</t>
  </si>
  <si>
    <t>34</t>
  </si>
  <si>
    <t>Program 01: Organiziranje i provođenje civilne zaštite</t>
  </si>
  <si>
    <t>Aktivost 03: HGSS</t>
  </si>
  <si>
    <t xml:space="preserve">Aktivnost 02:    Civilna zaštita </t>
  </si>
  <si>
    <t>Tekući projekt 01: Nabava spremnika za odvoz otpada</t>
  </si>
  <si>
    <t>Kapitalni projekt 01: Rekonstrukcija Doma omladine Biskupija - IV. faza</t>
  </si>
  <si>
    <t>EUR</t>
  </si>
  <si>
    <t>Prihodi od upravnih i administativnih pristojbi, pristojbi po posebnim propisima i nak.</t>
  </si>
  <si>
    <t xml:space="preserve">  </t>
  </si>
  <si>
    <t>UKUPNI RASHODI</t>
  </si>
  <si>
    <t>01  Opće javne usluge</t>
  </si>
  <si>
    <t>011 Izvršna i zakonodavna tijela, financijski i fiskalni poslovi, vanjski poslovi</t>
  </si>
  <si>
    <t>03  Javni red i sigurnost</t>
  </si>
  <si>
    <t>032 Usluge protupožarne zaštite</t>
  </si>
  <si>
    <t>04  Ekonomski poslovi</t>
  </si>
  <si>
    <t>044 Rudarstvo, proizvodnja i građevinarstvo</t>
  </si>
  <si>
    <t>05  Zaštita okoliša</t>
  </si>
  <si>
    <t>051 Gospodarenje otpadom</t>
  </si>
  <si>
    <t>056 Poslovi i usluge zaštite okoliša koji nisu drugdje svrstani</t>
  </si>
  <si>
    <t>06  Unapređenje stanovanja i zajednice</t>
  </si>
  <si>
    <t>061 Razvoj stanovanja</t>
  </si>
  <si>
    <t>064 Ulična rasvjeta</t>
  </si>
  <si>
    <t>07  Zdravstvo</t>
  </si>
  <si>
    <t>074 Službe javnog zdravstva</t>
  </si>
  <si>
    <t>08  Rekreacija, kultura i religija</t>
  </si>
  <si>
    <t>081 Službe rekreacije i sporta</t>
  </si>
  <si>
    <t>084 Religije i druge službe zajednice</t>
  </si>
  <si>
    <t>09  Obrazovanje</t>
  </si>
  <si>
    <t>092 Srednjoškolsko obrazovanje</t>
  </si>
  <si>
    <t>096 Dodatne usluge u obrazovanju</t>
  </si>
  <si>
    <t>10  Socijalna zaštita</t>
  </si>
  <si>
    <t>104 Obitelj i djeca</t>
  </si>
  <si>
    <t>107 Socijalna pomoć stanovništvu koje nije obuhvaćeno redovnim socijalnim programima</t>
  </si>
  <si>
    <t>109 Aktivnosti socijalne zaštite koje nisu drugdje svrstane</t>
  </si>
  <si>
    <t xml:space="preserve">    RASHODI PREMA FUNKCIJSKOJ KLASIFIKACIJI</t>
  </si>
  <si>
    <t>082 Službe kulture</t>
  </si>
  <si>
    <t>086 Rashodi za rekreaciju, kulturu i religiju koji nisu drugdje svrstani</t>
  </si>
  <si>
    <t>091 Predškolsko i osnovno obrazovanje</t>
  </si>
  <si>
    <t xml:space="preserve">Proračun </t>
  </si>
  <si>
    <t>za</t>
  </si>
  <si>
    <t xml:space="preserve">Izvršenje </t>
  </si>
  <si>
    <t>proračuna</t>
  </si>
  <si>
    <t xml:space="preserve">PRIHODI UKUPNO  </t>
  </si>
  <si>
    <t xml:space="preserve">Prihodi poslovanja  </t>
  </si>
  <si>
    <t xml:space="preserve">Prihodi od prodaje nefinancijske imovine  </t>
  </si>
  <si>
    <t xml:space="preserve">RASHODI UKUPNO </t>
  </si>
  <si>
    <t xml:space="preserve">Rashodi poslovanja </t>
  </si>
  <si>
    <t xml:space="preserve">Rashodi za nabavu nefinancijske imovine  </t>
  </si>
  <si>
    <t>-</t>
  </si>
  <si>
    <t>611</t>
  </si>
  <si>
    <t>Porez i prirez na dohodak</t>
  </si>
  <si>
    <t>6111</t>
  </si>
  <si>
    <t>613</t>
  </si>
  <si>
    <t>Porez na imovnu</t>
  </si>
  <si>
    <t>6134</t>
  </si>
  <si>
    <t>Povremeni porezi na imovinu</t>
  </si>
  <si>
    <t>614</t>
  </si>
  <si>
    <t>Porezi na robu i usluge</t>
  </si>
  <si>
    <t>6142</t>
  </si>
  <si>
    <t>Porez na promet</t>
  </si>
  <si>
    <t>6145</t>
  </si>
  <si>
    <t>Porez na korištenje dobara ili izvođenje aktivnosti</t>
  </si>
  <si>
    <t>633</t>
  </si>
  <si>
    <t>Pomoći iz proračuna</t>
  </si>
  <si>
    <t>6331</t>
  </si>
  <si>
    <t>Tekuće pomoći iz proračuna</t>
  </si>
  <si>
    <t>6332</t>
  </si>
  <si>
    <t>Kapitalne pomoći iz proračuna</t>
  </si>
  <si>
    <t>642</t>
  </si>
  <si>
    <t>Prihodi od nefinancijske imovine</t>
  </si>
  <si>
    <t>6422</t>
  </si>
  <si>
    <t>Prihodi od zakupa i iznajmiljivanja imovine</t>
  </si>
  <si>
    <t>6423</t>
  </si>
  <si>
    <t>Naknada za korištenje nefinancijske imovine</t>
  </si>
  <si>
    <t>6429</t>
  </si>
  <si>
    <t>Ostali prihodi od nefinancijske imovine</t>
  </si>
  <si>
    <t>651</t>
  </si>
  <si>
    <t>Upravne i administrativne pristojbe</t>
  </si>
  <si>
    <t>6512</t>
  </si>
  <si>
    <t>Županijske, gradske i općinske pristojbe i naknade</t>
  </si>
  <si>
    <t>652</t>
  </si>
  <si>
    <t>Prihodi po posebnim propisima</t>
  </si>
  <si>
    <t>6522</t>
  </si>
  <si>
    <t>Prihodi od vodnog gospodarstva</t>
  </si>
  <si>
    <t>6526</t>
  </si>
  <si>
    <t>Ostali nespomenuti prihodi</t>
  </si>
  <si>
    <t>653</t>
  </si>
  <si>
    <t>Komunalni doprinosi i naknade</t>
  </si>
  <si>
    <t>6531</t>
  </si>
  <si>
    <t xml:space="preserve">Komunalni doprinosi  </t>
  </si>
  <si>
    <t>6532</t>
  </si>
  <si>
    <t>Komunalne naknade</t>
  </si>
  <si>
    <t>663</t>
  </si>
  <si>
    <t>Donacije od pravnih i fizičkih osoba izvan općeg proračuna</t>
  </si>
  <si>
    <t>6631</t>
  </si>
  <si>
    <t>6632</t>
  </si>
  <si>
    <t>Tekuće donacije</t>
  </si>
  <si>
    <t>Kapitalne donacije</t>
  </si>
  <si>
    <t>681</t>
  </si>
  <si>
    <t>Kazne i upravne mjere</t>
  </si>
  <si>
    <t>6819</t>
  </si>
  <si>
    <t>Ostale kazne</t>
  </si>
  <si>
    <t>683</t>
  </si>
  <si>
    <t>3831</t>
  </si>
  <si>
    <t xml:space="preserve">Ostali prihodi  </t>
  </si>
  <si>
    <t>6831</t>
  </si>
  <si>
    <t>311</t>
  </si>
  <si>
    <t>Plaće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</si>
  <si>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</si>
  <si>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</si>
  <si>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</si>
  <si>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</si>
  <si>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</si>
  <si>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</si>
  <si>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</si>
  <si>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</si>
  <si>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obavezno zdravstveno osiguranje</t>
  </si>
  <si>
    <t>321</t>
  </si>
  <si>
    <t>Naknade troškova zaposlenima</t>
  </si>
  <si>
    <t>3211</t>
  </si>
  <si>
    <t>3212</t>
  </si>
  <si>
    <t>3213</t>
  </si>
  <si>
    <t>Službena putovanja</t>
  </si>
  <si>
    <t>Naknada za prijevoz, rad na terenu i odvojeni život</t>
  </si>
  <si>
    <t>Stručno usavršavanje zaposlenika</t>
  </si>
  <si>
    <t>322</t>
  </si>
  <si>
    <t>Rashodi za materijal i energiju</t>
  </si>
  <si>
    <t>3221</t>
  </si>
  <si>
    <t>3223</t>
  </si>
  <si>
    <t>3224</t>
  </si>
  <si>
    <t>3225</t>
  </si>
  <si>
    <t>Uredski materijal i ostali materijalni rashodi</t>
  </si>
  <si>
    <t>Energija</t>
  </si>
  <si>
    <t>Materijal i dijelovi za tekuće investicijsko održavanje</t>
  </si>
  <si>
    <t>Sitan inventar i auto gume</t>
  </si>
  <si>
    <t>323</t>
  </si>
  <si>
    <t>Rashodi za usluge</t>
  </si>
  <si>
    <t>3231</t>
  </si>
  <si>
    <t>3232</t>
  </si>
  <si>
    <t>3233</t>
  </si>
  <si>
    <t>3234</t>
  </si>
  <si>
    <t>3236</t>
  </si>
  <si>
    <t>3237</t>
  </si>
  <si>
    <t>3238</t>
  </si>
  <si>
    <t>3239</t>
  </si>
  <si>
    <t>Usluge telefona, pošte i prijevoza</t>
  </si>
  <si>
    <t>Ostale usluge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</si>
  <si>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</si>
  <si>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</si>
  <si>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</si>
  <si>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</si>
  <si>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</si>
  <si>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 xml:space="preserve">Ostale usluge  </t>
  </si>
  <si>
    <t>329</t>
  </si>
  <si>
    <t>Ostali nespomenuti rashodi</t>
  </si>
  <si>
    <t>3291</t>
  </si>
  <si>
    <t>3292</t>
  </si>
  <si>
    <t>3293</t>
  </si>
  <si>
    <t>3294</t>
  </si>
  <si>
    <t>3295</t>
  </si>
  <si>
    <t>3299</t>
  </si>
  <si>
    <t>Naknade za rad predstavničkih i izvršnih tijela</t>
  </si>
  <si>
    <t>Premije osiguranja</t>
  </si>
  <si>
    <t>Reprezentacija</t>
  </si>
  <si>
    <t>Članarine</t>
  </si>
  <si>
    <t>Pristojbe i naknade</t>
  </si>
  <si>
    <t>Ostali nespomenuti rashodi poslovanja</t>
  </si>
  <si>
    <t>343</t>
  </si>
  <si>
    <t>Ostali financijski rashodi</t>
  </si>
  <si>
    <t>3431</t>
  </si>
  <si>
    <t>Bankarske usluge i usluge platnog prometa</t>
  </si>
  <si>
    <t>372</t>
  </si>
  <si>
    <t>Ostale naknade kućanstvima i građanima</t>
  </si>
  <si>
    <t>3721</t>
  </si>
  <si>
    <t>Naknade građanima i kućanstvima u novcu</t>
  </si>
  <si>
    <t>3722</t>
  </si>
  <si>
    <t>Naknade građanima i kućanstvima u naravi</t>
  </si>
  <si>
    <t>381</t>
  </si>
  <si>
    <t>3811</t>
  </si>
  <si>
    <t>Tekuće donacije u novcu</t>
  </si>
  <si>
    <t>3812</t>
  </si>
  <si>
    <t>Tekuće donacije u naravi</t>
  </si>
  <si>
    <t>383</t>
  </si>
  <si>
    <t>Kazne, penali i naknade štete</t>
  </si>
  <si>
    <t>Naknade štete pravnim i fizičkim osobama</t>
  </si>
  <si>
    <t>386</t>
  </si>
  <si>
    <t xml:space="preserve">Kapitalne pomoći  </t>
  </si>
  <si>
    <t>3861</t>
  </si>
  <si>
    <t>Kapitalne pomoći trgovačkim društvima u javnom sektoru</t>
  </si>
  <si>
    <t>421</t>
  </si>
  <si>
    <t>Građevinski objekti</t>
  </si>
  <si>
    <t>4212</t>
  </si>
  <si>
    <t>4213</t>
  </si>
  <si>
    <t>4214</t>
  </si>
  <si>
    <t>Poslovni objekti</t>
  </si>
  <si>
    <t>Ceste, željeznice i ostali prometni objekti</t>
  </si>
  <si>
    <t>Ostali građevinski objekti</t>
  </si>
  <si>
    <t>422</t>
  </si>
  <si>
    <t>Postrojenja i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</si>
  <si>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</si>
  <si>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</si>
  <si>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</si>
  <si>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</si>
  <si>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</si>
  <si>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</si>
  <si>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426</t>
  </si>
  <si>
    <t>Nematerijalna proizvedena imovine</t>
  </si>
  <si>
    <t>4262</t>
  </si>
  <si>
    <t>4264</t>
  </si>
  <si>
    <t>Ulaganja u računalne programe</t>
  </si>
  <si>
    <t>Ostala nematerijalna proizvedena imovina</t>
  </si>
  <si>
    <t>013 Opće usluge</t>
  </si>
  <si>
    <t>043 Gorivo i energija</t>
  </si>
  <si>
    <t>063 Opskrba vodom</t>
  </si>
  <si>
    <t>076 Poslovi i usluge zdravstva koji nisu drugdje svrstani</t>
  </si>
  <si>
    <t>Izvršenje proračuna</t>
  </si>
  <si>
    <t>2024.</t>
  </si>
  <si>
    <t>za 2024.</t>
  </si>
  <si>
    <t>6341</t>
  </si>
  <si>
    <t>Tekuće pomoći od izvanproračunskih korisnika</t>
  </si>
  <si>
    <t>634</t>
  </si>
  <si>
    <t>Pomoći od izvanproračunskih korisnika</t>
  </si>
  <si>
    <t>352</t>
  </si>
  <si>
    <t>Subvencije trgovačkim društvima, zadrugama, poljoprivrednicima i obrtnicima izvan j.s.</t>
  </si>
  <si>
    <t>3523</t>
  </si>
  <si>
    <t>Subvencije poljoprivrednicima i obrtnicima</t>
  </si>
  <si>
    <t>3227</t>
  </si>
  <si>
    <t>Službena radna i zaštitna odjeća i obuća</t>
  </si>
  <si>
    <t>3235</t>
  </si>
  <si>
    <t>Zakupnine i najamnine</t>
  </si>
  <si>
    <t>Proračun za 2024.</t>
  </si>
  <si>
    <t>proračuna I-VI/2024</t>
  </si>
  <si>
    <t>I-VI/2024</t>
  </si>
  <si>
    <t>ZA RAZDOBLJE I-VI 2024. GODINE</t>
  </si>
  <si>
    <t>Posebni dio Proračuna za 2024. godinu sastoji se od plana rashoda i izdataka, raspoređenih u programe, koji se sastoje od aktivnosti i projekata, kako slijedi:</t>
  </si>
  <si>
    <t>Plan</t>
  </si>
  <si>
    <t>T200010101</t>
  </si>
  <si>
    <t>Tekući projekt 01: Nabava uredske opreme</t>
  </si>
  <si>
    <t>Kapitalni projekt 01: Izrada Plana upravljanja imovinom</t>
  </si>
  <si>
    <t>K200010103</t>
  </si>
  <si>
    <t>Kapitalni projekt 03: Izrada projektne dokumentacije Škola Biskupija</t>
  </si>
  <si>
    <t>K200010104</t>
  </si>
  <si>
    <t>Kapitalni projekt 04: Nabava osobnog službenog vozila</t>
  </si>
  <si>
    <t>K200030202</t>
  </si>
  <si>
    <t xml:space="preserve">Kapitalni projekt 02: Izgradnja tržnice  </t>
  </si>
  <si>
    <t>Kapitalni projekt 01: Izgradnja igrališta na području općine Biskupija</t>
  </si>
  <si>
    <t>Izvršenje</t>
  </si>
  <si>
    <t>I-VI/2024.</t>
  </si>
  <si>
    <t>K200010105</t>
  </si>
  <si>
    <t>Kapitalni projekt 05: Kapitalne pomoći trgovačkim društvima u javnom sektoru</t>
  </si>
  <si>
    <t>Kapitalne pomoći</t>
  </si>
  <si>
    <t>K200030101</t>
  </si>
  <si>
    <t>Kapitalni projekt 01: Izgradnja javne rasvjete</t>
  </si>
  <si>
    <t>Kapitalni projekt 01: Izgradnja sportske dvorane Zvjerinac</t>
  </si>
  <si>
    <t>K200060102</t>
  </si>
  <si>
    <t>Izvješta o izvršenju Proračun Općine Biskupija za period I-VI 2024. godinu sastoji se od:</t>
  </si>
  <si>
    <t>Izvještaj Proračun Općine Biskupija za period I-VI 2024. stupaju na snagu osmog dana od dana objave u Službenom vjesniku Šibensko-kninske županije.</t>
  </si>
  <si>
    <t>I-VI/2023</t>
  </si>
  <si>
    <t>proračuna I-VI/2023</t>
  </si>
  <si>
    <t>3/1</t>
  </si>
  <si>
    <t>3/2</t>
  </si>
  <si>
    <t>Prihodi i rashodi, te primici i izdaci po ekonomskoj klasifikaciji utvrđuju se u Računu prihoda i rashoda i Računu financiranja za I-VI 2024.. godinu, kako slijedi:</t>
  </si>
  <si>
    <t>Temeljem odredbi članka 88. stavka 2. Zakona o proračunu (Narodne novine, br.144/21.)  Općinsko vijeće Općine Biskupija</t>
  </si>
  <si>
    <t>dana 30.listopada 2024.godine, donosi</t>
  </si>
  <si>
    <t>IZVJEŠTAJ O IZVRŠENJU PRORAČUNA OPĆINE BISKUPIJA</t>
  </si>
  <si>
    <t>KLASA: 400-01/24-01/6</t>
  </si>
  <si>
    <t>URBROJ: 2182-17-01-24-01</t>
  </si>
  <si>
    <t>Orlić,30.listopada 2024. godine</t>
  </si>
  <si>
    <t>OPĆINSKO VIJEĆE</t>
  </si>
  <si>
    <t>Predsjednik</t>
  </si>
  <si>
    <t>Dragan Vukmirović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</si>
</sst>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1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23">
    <xf numFmtId="0" fontId="0" fillId="0" borderId="0" xfId="0"/>
    <xf numFmtId="49" fontId="0" fillId="0" borderId="0" xfId="0" applyNumberFormat="1"/>
    <xf numFmtId="49" fontId="7" fillId="0" borderId="0" xfId="0" applyNumberFormat="1" applyFont="1"/>
    <xf numFmtId="49" fontId="5" fillId="0" borderId="0" xfId="0" applyNumberFormat="1" applyFont="1"/>
    <xf numFmtId="49" fontId="9" fillId="0" borderId="0" xfId="0" applyNumberFormat="1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49" fontId="7" fillId="0" borderId="6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7" fillId="0" borderId="14" xfId="0" applyNumberFormat="1" applyFont="1" applyBorder="1" applyAlignment="1">
      <alignment vertical="center"/>
    </xf>
    <xf numFmtId="49" fontId="10" fillId="6" borderId="15" xfId="0" applyNumberFormat="1" applyFont="1" applyFill="1" applyBorder="1" applyAlignment="1">
      <alignment vertical="center"/>
    </xf>
    <xf numFmtId="49" fontId="14" fillId="6" borderId="15" xfId="0" applyNumberFormat="1" applyFont="1" applyFill="1" applyBorder="1" applyAlignment="1">
      <alignment vertical="center"/>
    </xf>
    <xf numFmtId="49" fontId="13" fillId="3" borderId="2" xfId="0" applyNumberFormat="1" applyFont="1" applyFill="1" applyBorder="1" applyAlignment="1">
      <alignment vertical="center"/>
    </xf>
    <xf numFmtId="49" fontId="15" fillId="2" borderId="13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12" fillId="2" borderId="2" xfId="0" applyNumberFormat="1" applyFont="1" applyFill="1" applyBorder="1" applyAlignment="1">
      <alignment vertical="center"/>
    </xf>
    <xf numFmtId="49" fontId="12" fillId="2" borderId="13" xfId="0" applyNumberFormat="1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vertical="center"/>
    </xf>
    <xf numFmtId="49" fontId="15" fillId="2" borderId="14" xfId="0" applyNumberFormat="1" applyFont="1" applyFill="1" applyBorder="1" applyAlignment="1">
      <alignment vertical="center"/>
    </xf>
    <xf numFmtId="49" fontId="15" fillId="6" borderId="8" xfId="0" applyNumberFormat="1" applyFont="1" applyFill="1" applyBorder="1" applyAlignment="1">
      <alignment vertical="center"/>
    </xf>
    <xf numFmtId="49" fontId="15" fillId="6" borderId="15" xfId="0" applyNumberFormat="1" applyFont="1" applyFill="1" applyBorder="1" applyAlignment="1">
      <alignment vertical="center"/>
    </xf>
    <xf numFmtId="49" fontId="16" fillId="6" borderId="15" xfId="0" applyNumberFormat="1" applyFont="1" applyFill="1" applyBorder="1" applyAlignment="1">
      <alignment vertical="center"/>
    </xf>
    <xf numFmtId="49" fontId="17" fillId="6" borderId="15" xfId="0" applyNumberFormat="1" applyFont="1" applyFill="1" applyBorder="1" applyAlignment="1">
      <alignment vertical="center"/>
    </xf>
    <xf numFmtId="49" fontId="16" fillId="6" borderId="8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9" fontId="19" fillId="4" borderId="0" xfId="0" applyNumberFormat="1" applyFont="1" applyFill="1" applyAlignment="1">
      <alignment vertical="center"/>
    </xf>
    <xf numFmtId="49" fontId="0" fillId="4" borderId="0" xfId="0" applyNumberFormat="1" applyFill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20" fillId="0" borderId="0" xfId="2" applyFont="1"/>
    <xf numFmtId="0" fontId="21" fillId="0" borderId="0" xfId="0" applyFont="1"/>
    <xf numFmtId="49" fontId="15" fillId="9" borderId="2" xfId="0" applyNumberFormat="1" applyFont="1" applyFill="1" applyBorder="1" applyAlignment="1">
      <alignment vertical="center"/>
    </xf>
    <xf numFmtId="49" fontId="15" fillId="9" borderId="13" xfId="0" applyNumberFormat="1" applyFont="1" applyFill="1" applyBorder="1" applyAlignment="1">
      <alignment vertical="center"/>
    </xf>
    <xf numFmtId="49" fontId="15" fillId="9" borderId="6" xfId="0" applyNumberFormat="1" applyFont="1" applyFill="1" applyBorder="1" applyAlignment="1">
      <alignment vertical="center"/>
    </xf>
    <xf numFmtId="49" fontId="15" fillId="9" borderId="0" xfId="0" applyNumberFormat="1" applyFont="1" applyFill="1" applyAlignment="1">
      <alignment vertical="center"/>
    </xf>
    <xf numFmtId="49" fontId="15" fillId="12" borderId="14" xfId="0" applyNumberFormat="1" applyFont="1" applyFill="1" applyBorder="1" applyAlignment="1">
      <alignment vertical="center"/>
    </xf>
    <xf numFmtId="49" fontId="15" fillId="12" borderId="15" xfId="0" applyNumberFormat="1" applyFont="1" applyFill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10" fillId="6" borderId="8" xfId="0" applyNumberFormat="1" applyFont="1" applyFill="1" applyBorder="1" applyAlignment="1">
      <alignment horizontal="center" vertical="center"/>
    </xf>
    <xf numFmtId="49" fontId="10" fillId="6" borderId="15" xfId="0" applyNumberFormat="1" applyFont="1" applyFill="1" applyBorder="1" applyAlignment="1">
      <alignment horizontal="center" vertical="center"/>
    </xf>
    <xf numFmtId="49" fontId="15" fillId="8" borderId="15" xfId="0" applyNumberFormat="1" applyFont="1" applyFill="1" applyBorder="1" applyAlignment="1">
      <alignment horizontal="center" vertical="center"/>
    </xf>
    <xf numFmtId="49" fontId="15" fillId="12" borderId="14" xfId="0" applyNumberFormat="1" applyFont="1" applyFill="1" applyBorder="1" applyAlignment="1">
      <alignment horizontal="center" vertical="center"/>
    </xf>
    <xf numFmtId="49" fontId="15" fillId="12" borderId="15" xfId="0" applyNumberFormat="1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vertical="center"/>
    </xf>
    <xf numFmtId="49" fontId="15" fillId="2" borderId="12" xfId="0" applyNumberFormat="1" applyFont="1" applyFill="1" applyBorder="1" applyAlignment="1">
      <alignment vertical="center"/>
    </xf>
    <xf numFmtId="49" fontId="12" fillId="2" borderId="11" xfId="0" applyNumberFormat="1" applyFont="1" applyFill="1" applyBorder="1" applyAlignment="1">
      <alignment vertical="center"/>
    </xf>
    <xf numFmtId="49" fontId="15" fillId="11" borderId="4" xfId="0" applyNumberFormat="1" applyFont="1" applyFill="1" applyBorder="1" applyAlignment="1">
      <alignment vertical="center"/>
    </xf>
    <xf numFmtId="49" fontId="15" fillId="9" borderId="1" xfId="0" applyNumberFormat="1" applyFont="1" applyFill="1" applyBorder="1" applyAlignment="1">
      <alignment vertical="center"/>
    </xf>
    <xf numFmtId="49" fontId="15" fillId="9" borderId="10" xfId="0" applyNumberFormat="1" applyFont="1" applyFill="1" applyBorder="1" applyAlignment="1">
      <alignment vertical="center"/>
    </xf>
    <xf numFmtId="49" fontId="15" fillId="9" borderId="5" xfId="0" applyNumberFormat="1" applyFont="1" applyFill="1" applyBorder="1" applyAlignment="1">
      <alignment vertical="center"/>
    </xf>
    <xf numFmtId="49" fontId="15" fillId="9" borderId="3" xfId="0" applyNumberFormat="1" applyFont="1" applyFill="1" applyBorder="1" applyAlignment="1">
      <alignment vertical="center"/>
    </xf>
    <xf numFmtId="49" fontId="15" fillId="9" borderId="7" xfId="0" applyNumberFormat="1" applyFont="1" applyFill="1" applyBorder="1" applyAlignment="1">
      <alignment vertical="center"/>
    </xf>
    <xf numFmtId="49" fontId="15" fillId="8" borderId="4" xfId="0" applyNumberFormat="1" applyFont="1" applyFill="1" applyBorder="1" applyAlignment="1">
      <alignment vertical="center"/>
    </xf>
    <xf numFmtId="49" fontId="15" fillId="8" borderId="8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vertical="center"/>
    </xf>
    <xf numFmtId="49" fontId="7" fillId="5" borderId="15" xfId="0" applyNumberFormat="1" applyFont="1" applyFill="1" applyBorder="1" applyAlignment="1">
      <alignment vertical="center"/>
    </xf>
    <xf numFmtId="49" fontId="7" fillId="5" borderId="9" xfId="0" applyNumberFormat="1" applyFont="1" applyFill="1" applyBorder="1" applyAlignment="1">
      <alignment vertical="center"/>
    </xf>
    <xf numFmtId="49" fontId="15" fillId="12" borderId="4" xfId="0" applyNumberFormat="1" applyFont="1" applyFill="1" applyBorder="1" applyAlignment="1">
      <alignment vertical="center"/>
    </xf>
    <xf numFmtId="49" fontId="15" fillId="12" borderId="8" xfId="0" applyNumberFormat="1" applyFont="1" applyFill="1" applyBorder="1" applyAlignment="1">
      <alignment horizontal="center" vertical="center"/>
    </xf>
    <xf numFmtId="49" fontId="15" fillId="12" borderId="9" xfId="0" applyNumberFormat="1" applyFont="1" applyFill="1" applyBorder="1" applyAlignment="1">
      <alignment vertical="center"/>
    </xf>
    <xf numFmtId="49" fontId="22" fillId="12" borderId="5" xfId="0" applyNumberFormat="1" applyFont="1" applyFill="1" applyBorder="1" applyAlignment="1">
      <alignment vertical="center"/>
    </xf>
    <xf numFmtId="49" fontId="15" fillId="7" borderId="15" xfId="0" applyNumberFormat="1" applyFont="1" applyFill="1" applyBorder="1" applyAlignment="1">
      <alignment horizontal="center" vertical="center"/>
    </xf>
    <xf numFmtId="49" fontId="15" fillId="7" borderId="15" xfId="0" applyNumberFormat="1" applyFont="1" applyFill="1" applyBorder="1" applyAlignment="1">
      <alignment vertical="center"/>
    </xf>
    <xf numFmtId="49" fontId="15" fillId="7" borderId="9" xfId="0" applyNumberFormat="1" applyFont="1" applyFill="1" applyBorder="1" applyAlignment="1">
      <alignment vertical="center"/>
    </xf>
    <xf numFmtId="49" fontId="15" fillId="7" borderId="13" xfId="0" applyNumberFormat="1" applyFont="1" applyFill="1" applyBorder="1" applyAlignment="1">
      <alignment vertical="center"/>
    </xf>
    <xf numFmtId="49" fontId="15" fillId="7" borderId="14" xfId="0" applyNumberFormat="1" applyFont="1" applyFill="1" applyBorder="1" applyAlignment="1">
      <alignment vertical="center"/>
    </xf>
    <xf numFmtId="49" fontId="7" fillId="0" borderId="9" xfId="0" applyNumberFormat="1" applyFont="1" applyBorder="1" applyAlignment="1">
      <alignment vertical="center"/>
    </xf>
    <xf numFmtId="49" fontId="7" fillId="0" borderId="12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49" fontId="7" fillId="5" borderId="15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9" fontId="15" fillId="7" borderId="4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49" fontId="15" fillId="13" borderId="4" xfId="0" applyNumberFormat="1" applyFont="1" applyFill="1" applyBorder="1" applyAlignment="1">
      <alignment vertical="center"/>
    </xf>
    <xf numFmtId="49" fontId="15" fillId="13" borderId="8" xfId="0" applyNumberFormat="1" applyFont="1" applyFill="1" applyBorder="1" applyAlignment="1">
      <alignment horizontal="center" vertical="center"/>
    </xf>
    <xf numFmtId="49" fontId="15" fillId="13" borderId="15" xfId="0" applyNumberFormat="1" applyFont="1" applyFill="1" applyBorder="1" applyAlignment="1">
      <alignment horizontal="center" vertical="center"/>
    </xf>
    <xf numFmtId="49" fontId="15" fillId="13" borderId="15" xfId="0" applyNumberFormat="1" applyFont="1" applyFill="1" applyBorder="1" applyAlignment="1">
      <alignment vertical="center"/>
    </xf>
    <xf numFmtId="49" fontId="15" fillId="13" borderId="9" xfId="0" applyNumberFormat="1" applyFont="1" applyFill="1" applyBorder="1" applyAlignment="1">
      <alignment vertical="center"/>
    </xf>
    <xf numFmtId="49" fontId="15" fillId="10" borderId="15" xfId="0" applyNumberFormat="1" applyFont="1" applyFill="1" applyBorder="1" applyAlignment="1">
      <alignment horizontal="center" vertical="center"/>
    </xf>
    <xf numFmtId="49" fontId="15" fillId="10" borderId="15" xfId="0" applyNumberFormat="1" applyFont="1" applyFill="1" applyBorder="1" applyAlignment="1">
      <alignment vertical="center"/>
    </xf>
    <xf numFmtId="49" fontId="15" fillId="10" borderId="9" xfId="0" applyNumberFormat="1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49" fontId="15" fillId="12" borderId="12" xfId="0" applyNumberFormat="1" applyFont="1" applyFill="1" applyBorder="1" applyAlignment="1">
      <alignment vertical="center"/>
    </xf>
    <xf numFmtId="49" fontId="15" fillId="10" borderId="4" xfId="0" applyNumberFormat="1" applyFont="1" applyFill="1" applyBorder="1" applyAlignment="1">
      <alignment vertical="center"/>
    </xf>
    <xf numFmtId="49" fontId="15" fillId="12" borderId="5" xfId="0" applyNumberFormat="1" applyFont="1" applyFill="1" applyBorder="1" applyAlignment="1">
      <alignment vertical="center"/>
    </xf>
    <xf numFmtId="49" fontId="15" fillId="8" borderId="9" xfId="0" applyNumberFormat="1" applyFont="1" applyFill="1" applyBorder="1" applyAlignment="1">
      <alignment horizontal="center" vertical="center"/>
    </xf>
    <xf numFmtId="49" fontId="15" fillId="7" borderId="3" xfId="0" applyNumberFormat="1" applyFont="1" applyFill="1" applyBorder="1" applyAlignment="1">
      <alignment horizontal="center" vertical="center"/>
    </xf>
    <xf numFmtId="49" fontId="15" fillId="7" borderId="8" xfId="0" applyNumberFormat="1" applyFont="1" applyFill="1" applyBorder="1" applyAlignment="1">
      <alignment horizontal="center" vertical="center"/>
    </xf>
    <xf numFmtId="49" fontId="15" fillId="10" borderId="8" xfId="0" applyNumberFormat="1" applyFont="1" applyFill="1" applyBorder="1" applyAlignment="1">
      <alignment horizontal="center" vertical="center"/>
    </xf>
    <xf numFmtId="49" fontId="15" fillId="12" borderId="11" xfId="0" applyNumberFormat="1" applyFont="1" applyFill="1" applyBorder="1" applyAlignment="1">
      <alignment horizontal="center" vertical="center"/>
    </xf>
    <xf numFmtId="49" fontId="22" fillId="12" borderId="4" xfId="0" applyNumberFormat="1" applyFont="1" applyFill="1" applyBorder="1" applyAlignment="1">
      <alignment vertical="center"/>
    </xf>
    <xf numFmtId="49" fontId="10" fillId="9" borderId="0" xfId="0" applyNumberFormat="1" applyFont="1" applyFill="1" applyAlignment="1">
      <alignment vertical="center"/>
    </xf>
    <xf numFmtId="49" fontId="15" fillId="7" borderId="12" xfId="0" applyNumberFormat="1" applyFont="1" applyFill="1" applyBorder="1" applyAlignment="1">
      <alignment horizontal="center" vertical="center"/>
    </xf>
    <xf numFmtId="49" fontId="15" fillId="12" borderId="4" xfId="0" applyNumberFormat="1" applyFont="1" applyFill="1" applyBorder="1" applyAlignment="1">
      <alignment horizontal="left" vertical="center"/>
    </xf>
    <xf numFmtId="49" fontId="10" fillId="8" borderId="14" xfId="0" applyNumberFormat="1" applyFont="1" applyFill="1" applyBorder="1" applyAlignment="1">
      <alignment vertical="center"/>
    </xf>
    <xf numFmtId="49" fontId="15" fillId="8" borderId="5" xfId="0" applyNumberFormat="1" applyFont="1" applyFill="1" applyBorder="1" applyAlignment="1">
      <alignment vertical="center"/>
    </xf>
    <xf numFmtId="49" fontId="15" fillId="9" borderId="14" xfId="0" applyNumberFormat="1" applyFont="1" applyFill="1" applyBorder="1" applyAlignment="1">
      <alignment vertical="center"/>
    </xf>
    <xf numFmtId="49" fontId="10" fillId="9" borderId="14" xfId="0" applyNumberFormat="1" applyFont="1" applyFill="1" applyBorder="1" applyAlignment="1">
      <alignment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vertical="center"/>
    </xf>
    <xf numFmtId="164" fontId="7" fillId="0" borderId="15" xfId="1" applyNumberFormat="1" applyFont="1" applyBorder="1" applyAlignment="1">
      <alignment horizontal="center" vertical="center"/>
    </xf>
    <xf numFmtId="49" fontId="15" fillId="11" borderId="9" xfId="0" applyNumberFormat="1" applyFont="1" applyFill="1" applyBorder="1" applyAlignment="1">
      <alignment vertical="center"/>
    </xf>
    <xf numFmtId="49" fontId="7" fillId="0" borderId="7" xfId="0" applyNumberFormat="1" applyFont="1" applyBorder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vertical="center"/>
    </xf>
    <xf numFmtId="49" fontId="15" fillId="11" borderId="8" xfId="0" applyNumberFormat="1" applyFont="1" applyFill="1" applyBorder="1" applyAlignment="1">
      <alignment vertical="center"/>
    </xf>
    <xf numFmtId="164" fontId="15" fillId="11" borderId="8" xfId="1" applyNumberFormat="1" applyFont="1" applyFill="1" applyBorder="1" applyAlignment="1">
      <alignment vertical="center"/>
    </xf>
    <xf numFmtId="164" fontId="15" fillId="11" borderId="15" xfId="1" applyNumberFormat="1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horizontal="center" vertical="center"/>
    </xf>
    <xf numFmtId="49" fontId="15" fillId="2" borderId="14" xfId="0" applyNumberFormat="1" applyFont="1" applyFill="1" applyBorder="1" applyAlignment="1">
      <alignment horizontal="center" vertical="center"/>
    </xf>
    <xf numFmtId="49" fontId="15" fillId="2" borderId="12" xfId="0" applyNumberFormat="1" applyFont="1" applyFill="1" applyBorder="1" applyAlignment="1">
      <alignment horizontal="center" vertical="center"/>
    </xf>
    <xf numFmtId="49" fontId="15" fillId="11" borderId="8" xfId="0" applyNumberFormat="1" applyFont="1" applyFill="1" applyBorder="1" applyAlignment="1">
      <alignment horizontal="center" vertical="center"/>
    </xf>
    <xf numFmtId="49" fontId="15" fillId="11" borderId="15" xfId="0" applyNumberFormat="1" applyFont="1" applyFill="1" applyBorder="1" applyAlignment="1">
      <alignment horizontal="center" vertical="center"/>
    </xf>
    <xf numFmtId="49" fontId="15" fillId="11" borderId="9" xfId="0" applyNumberFormat="1" applyFont="1" applyFill="1" applyBorder="1" applyAlignment="1">
      <alignment horizontal="center" vertical="center"/>
    </xf>
    <xf numFmtId="43" fontId="15" fillId="11" borderId="15" xfId="1" applyFont="1" applyFill="1" applyBorder="1" applyAlignment="1">
      <alignment vertical="center"/>
    </xf>
    <xf numFmtId="49" fontId="15" fillId="11" borderId="11" xfId="0" applyNumberFormat="1" applyFont="1" applyFill="1" applyBorder="1" applyAlignment="1">
      <alignment horizontal="center" vertical="center"/>
    </xf>
    <xf numFmtId="49" fontId="15" fillId="11" borderId="14" xfId="0" applyNumberFormat="1" applyFont="1" applyFill="1" applyBorder="1" applyAlignment="1">
      <alignment horizontal="center" vertical="center"/>
    </xf>
    <xf numFmtId="49" fontId="15" fillId="11" borderId="12" xfId="0" applyNumberFormat="1" applyFont="1" applyFill="1" applyBorder="1" applyAlignment="1">
      <alignment horizontal="center" vertical="center"/>
    </xf>
    <xf numFmtId="49" fontId="15" fillId="11" borderId="5" xfId="0" applyNumberFormat="1" applyFont="1" applyFill="1" applyBorder="1" applyAlignment="1">
      <alignment vertical="center"/>
    </xf>
    <xf numFmtId="49" fontId="15" fillId="11" borderId="11" xfId="0" applyNumberFormat="1" applyFont="1" applyFill="1" applyBorder="1" applyAlignment="1">
      <alignment vertical="center"/>
    </xf>
    <xf numFmtId="49" fontId="15" fillId="11" borderId="12" xfId="0" applyNumberFormat="1" applyFont="1" applyFill="1" applyBorder="1" applyAlignment="1">
      <alignment vertical="center"/>
    </xf>
    <xf numFmtId="43" fontId="15" fillId="11" borderId="14" xfId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49" fontId="15" fillId="2" borderId="13" xfId="0" applyNumberFormat="1" applyFont="1" applyFill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49" fontId="15" fillId="2" borderId="8" xfId="0" applyNumberFormat="1" applyFont="1" applyFill="1" applyBorder="1" applyAlignment="1">
      <alignment horizontal="center" vertical="center"/>
    </xf>
    <xf numFmtId="49" fontId="15" fillId="2" borderId="15" xfId="0" applyNumberFormat="1" applyFont="1" applyFill="1" applyBorder="1" applyAlignment="1">
      <alignment horizontal="center" vertical="center"/>
    </xf>
    <xf numFmtId="49" fontId="15" fillId="2" borderId="9" xfId="0" applyNumberFormat="1" applyFont="1" applyFill="1" applyBorder="1" applyAlignment="1">
      <alignment horizontal="center" vertical="center"/>
    </xf>
    <xf numFmtId="49" fontId="15" fillId="2" borderId="15" xfId="0" applyNumberFormat="1" applyFont="1" applyFill="1" applyBorder="1" applyAlignment="1">
      <alignment vertical="center"/>
    </xf>
    <xf numFmtId="164" fontId="15" fillId="2" borderId="15" xfId="1" applyNumberFormat="1" applyFont="1" applyFill="1" applyBorder="1" applyAlignment="1">
      <alignment vertical="center"/>
    </xf>
    <xf numFmtId="49" fontId="15" fillId="2" borderId="8" xfId="0" applyNumberFormat="1" applyFont="1" applyFill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7" fillId="0" borderId="8" xfId="0" applyNumberFormat="1" applyFont="1" applyBorder="1" applyAlignment="1">
      <alignment vertical="center"/>
    </xf>
    <xf numFmtId="49" fontId="12" fillId="2" borderId="14" xfId="0" applyNumberFormat="1" applyFont="1" applyFill="1" applyBorder="1" applyAlignment="1">
      <alignment vertical="center"/>
    </xf>
    <xf numFmtId="0" fontId="12" fillId="2" borderId="7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49" fontId="7" fillId="5" borderId="15" xfId="0" applyNumberFormat="1" applyFont="1" applyFill="1" applyBorder="1" applyAlignment="1">
      <alignment horizontal="left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15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164" fontId="7" fillId="0" borderId="15" xfId="1" applyNumberFormat="1" applyFont="1" applyFill="1" applyBorder="1" applyAlignment="1">
      <alignment vertical="center"/>
    </xf>
    <xf numFmtId="164" fontId="15" fillId="11" borderId="15" xfId="1" applyNumberFormat="1" applyFont="1" applyFill="1" applyBorder="1" applyAlignment="1">
      <alignment horizontal="center" vertical="center"/>
    </xf>
    <xf numFmtId="49" fontId="16" fillId="0" borderId="9" xfId="0" applyNumberFormat="1" applyFont="1" applyBorder="1" applyAlignment="1">
      <alignment vertical="center"/>
    </xf>
    <xf numFmtId="49" fontId="16" fillId="0" borderId="15" xfId="0" applyNumberFormat="1" applyFont="1" applyBorder="1" applyAlignment="1">
      <alignment vertical="center"/>
    </xf>
    <xf numFmtId="49" fontId="16" fillId="0" borderId="8" xfId="0" applyNumberFormat="1" applyFont="1" applyBorder="1" applyAlignment="1">
      <alignment vertical="center"/>
    </xf>
    <xf numFmtId="49" fontId="15" fillId="2" borderId="9" xfId="0" applyNumberFormat="1" applyFont="1" applyFill="1" applyBorder="1" applyAlignment="1">
      <alignment vertical="center"/>
    </xf>
    <xf numFmtId="49" fontId="15" fillId="2" borderId="4" xfId="0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43" fontId="7" fillId="0" borderId="13" xfId="1" applyFont="1" applyBorder="1" applyAlignment="1">
      <alignment vertical="center"/>
    </xf>
    <xf numFmtId="49" fontId="7" fillId="0" borderId="13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15" fillId="12" borderId="13" xfId="0" applyNumberFormat="1" applyFont="1" applyFill="1" applyBorder="1" applyAlignment="1">
      <alignment vertical="center"/>
    </xf>
    <xf numFmtId="49" fontId="15" fillId="7" borderId="8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horizontal="left" vertical="center"/>
    </xf>
    <xf numFmtId="49" fontId="16" fillId="14" borderId="8" xfId="0" applyNumberFormat="1" applyFont="1" applyFill="1" applyBorder="1" applyAlignment="1">
      <alignment vertical="center"/>
    </xf>
    <xf numFmtId="49" fontId="16" fillId="14" borderId="15" xfId="0" applyNumberFormat="1" applyFont="1" applyFill="1" applyBorder="1" applyAlignment="1">
      <alignment vertical="center"/>
    </xf>
    <xf numFmtId="49" fontId="16" fillId="14" borderId="9" xfId="0" applyNumberFormat="1" applyFont="1" applyFill="1" applyBorder="1" applyAlignment="1">
      <alignment vertical="center"/>
    </xf>
    <xf numFmtId="49" fontId="16" fillId="14" borderId="4" xfId="0" applyNumberFormat="1" applyFont="1" applyFill="1" applyBorder="1" applyAlignment="1">
      <alignment vertical="center"/>
    </xf>
    <xf numFmtId="49" fontId="7" fillId="14" borderId="8" xfId="0" applyNumberFormat="1" applyFont="1" applyFill="1" applyBorder="1" applyAlignment="1">
      <alignment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/>
    </xf>
    <xf numFmtId="43" fontId="7" fillId="0" borderId="15" xfId="1" applyFont="1" applyBorder="1" applyAlignment="1">
      <alignment vertical="center"/>
    </xf>
    <xf numFmtId="49" fontId="15" fillId="0" borderId="6" xfId="0" applyNumberFormat="1" applyFont="1" applyBorder="1" applyAlignment="1">
      <alignment vertical="center"/>
    </xf>
    <xf numFmtId="164" fontId="15" fillId="0" borderId="0" xfId="1" applyNumberFormat="1" applyFont="1" applyBorder="1" applyAlignment="1">
      <alignment vertical="center"/>
    </xf>
    <xf numFmtId="49" fontId="15" fillId="0" borderId="2" xfId="0" applyNumberFormat="1" applyFont="1" applyBorder="1" applyAlignment="1">
      <alignment vertical="center"/>
    </xf>
    <xf numFmtId="49" fontId="15" fillId="14" borderId="15" xfId="0" applyNumberFormat="1" applyFont="1" applyFill="1" applyBorder="1" applyAlignment="1">
      <alignment vertical="center"/>
    </xf>
    <xf numFmtId="49" fontId="15" fillId="0" borderId="13" xfId="0" applyNumberFormat="1" applyFont="1" applyBorder="1" applyAlignment="1">
      <alignment vertical="center"/>
    </xf>
    <xf numFmtId="49" fontId="15" fillId="0" borderId="0" xfId="0" applyNumberFormat="1" applyFont="1" applyAlignment="1">
      <alignment vertical="center"/>
    </xf>
    <xf numFmtId="164" fontId="15" fillId="0" borderId="13" xfId="1" applyNumberFormat="1" applyFont="1" applyBorder="1" applyAlignment="1">
      <alignment vertical="center"/>
    </xf>
    <xf numFmtId="49" fontId="15" fillId="2" borderId="6" xfId="0" applyNumberFormat="1" applyFont="1" applyFill="1" applyBorder="1" applyAlignment="1">
      <alignment vertical="center"/>
    </xf>
    <xf numFmtId="49" fontId="15" fillId="2" borderId="0" xfId="0" applyNumberFormat="1" applyFont="1" applyFill="1" applyAlignment="1">
      <alignment vertical="center"/>
    </xf>
    <xf numFmtId="49" fontId="12" fillId="2" borderId="0" xfId="0" applyNumberFormat="1" applyFont="1" applyFill="1" applyAlignment="1">
      <alignment vertical="center"/>
    </xf>
    <xf numFmtId="49" fontId="12" fillId="2" borderId="7" xfId="0" applyNumberFormat="1" applyFont="1" applyFill="1" applyBorder="1" applyAlignment="1">
      <alignment vertical="center"/>
    </xf>
    <xf numFmtId="49" fontId="12" fillId="2" borderId="6" xfId="0" applyNumberFormat="1" applyFont="1" applyFill="1" applyBorder="1" applyAlignment="1">
      <alignment vertical="center"/>
    </xf>
    <xf numFmtId="49" fontId="15" fillId="2" borderId="0" xfId="0" applyNumberFormat="1" applyFont="1" applyFill="1" applyAlignment="1">
      <alignment horizontal="center" vertical="center"/>
    </xf>
    <xf numFmtId="164" fontId="7" fillId="0" borderId="4" xfId="1" applyNumberFormat="1" applyFont="1" applyBorder="1" applyAlignment="1">
      <alignment vertical="center"/>
    </xf>
    <xf numFmtId="164" fontId="7" fillId="0" borderId="4" xfId="1" applyNumberFormat="1" applyFont="1" applyFill="1" applyBorder="1" applyAlignment="1">
      <alignment vertical="center"/>
    </xf>
    <xf numFmtId="49" fontId="13" fillId="6" borderId="15" xfId="0" applyNumberFormat="1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vertical="center"/>
    </xf>
    <xf numFmtId="164" fontId="12" fillId="2" borderId="4" xfId="1" applyNumberFormat="1" applyFont="1" applyFill="1" applyBorder="1" applyAlignment="1">
      <alignment horizontal="center" vertical="center"/>
    </xf>
    <xf numFmtId="43" fontId="8" fillId="0" borderId="1" xfId="1" applyFont="1" applyBorder="1" applyAlignment="1">
      <alignment vertical="center"/>
    </xf>
    <xf numFmtId="43" fontId="8" fillId="0" borderId="5" xfId="1" applyFont="1" applyBorder="1" applyAlignment="1">
      <alignment vertical="center"/>
    </xf>
    <xf numFmtId="164" fontId="8" fillId="0" borderId="9" xfId="1" applyNumberFormat="1" applyFont="1" applyBorder="1" applyAlignment="1">
      <alignment vertical="center"/>
    </xf>
    <xf numFmtId="49" fontId="7" fillId="6" borderId="8" xfId="0" applyNumberFormat="1" applyFont="1" applyFill="1" applyBorder="1" applyAlignment="1">
      <alignment vertical="center"/>
    </xf>
    <xf numFmtId="49" fontId="15" fillId="6" borderId="8" xfId="0" applyNumberFormat="1" applyFont="1" applyFill="1" applyBorder="1" applyAlignment="1">
      <alignment horizontal="center" vertical="center"/>
    </xf>
    <xf numFmtId="49" fontId="15" fillId="6" borderId="15" xfId="0" applyNumberFormat="1" applyFont="1" applyFill="1" applyBorder="1" applyAlignment="1">
      <alignment horizontal="center" vertical="center"/>
    </xf>
    <xf numFmtId="49" fontId="10" fillId="6" borderId="9" xfId="0" applyNumberFormat="1" applyFont="1" applyFill="1" applyBorder="1" applyAlignment="1">
      <alignment horizontal="center" vertical="center"/>
    </xf>
    <xf numFmtId="43" fontId="7" fillId="0" borderId="0" xfId="1" applyFont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15" fillId="6" borderId="4" xfId="1" applyFont="1" applyFill="1" applyBorder="1" applyAlignment="1">
      <alignment horizontal="center" vertical="center"/>
    </xf>
    <xf numFmtId="43" fontId="12" fillId="6" borderId="4" xfId="1" applyFont="1" applyFill="1" applyBorder="1" applyAlignment="1">
      <alignment horizontal="center" vertical="center"/>
    </xf>
    <xf numFmtId="164" fontId="15" fillId="0" borderId="4" xfId="1" applyNumberFormat="1" applyFont="1" applyBorder="1" applyAlignment="1">
      <alignment vertical="center"/>
    </xf>
    <xf numFmtId="49" fontId="7" fillId="0" borderId="5" xfId="0" applyNumberFormat="1" applyFont="1" applyBorder="1" applyAlignment="1">
      <alignment horizontal="left" vertical="center"/>
    </xf>
    <xf numFmtId="164" fontId="12" fillId="0" borderId="4" xfId="1" applyNumberFormat="1" applyFont="1" applyFill="1" applyBorder="1" applyAlignment="1">
      <alignment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15" fillId="11" borderId="15" xfId="0" applyNumberFormat="1" applyFont="1" applyFill="1" applyBorder="1" applyAlignment="1">
      <alignment vertical="center"/>
    </xf>
    <xf numFmtId="164" fontId="7" fillId="0" borderId="9" xfId="1" applyNumberFormat="1" applyFont="1" applyBorder="1" applyAlignment="1">
      <alignment vertical="center"/>
    </xf>
    <xf numFmtId="0" fontId="14" fillId="6" borderId="12" xfId="0" applyFont="1" applyFill="1" applyBorder="1" applyAlignment="1">
      <alignment vertical="center"/>
    </xf>
    <xf numFmtId="49" fontId="13" fillId="3" borderId="3" xfId="0" applyNumberFormat="1" applyFont="1" applyFill="1" applyBorder="1" applyAlignment="1">
      <alignment vertical="center"/>
    </xf>
    <xf numFmtId="49" fontId="19" fillId="3" borderId="11" xfId="0" applyNumberFormat="1" applyFont="1" applyFill="1" applyBorder="1" applyAlignment="1">
      <alignment vertical="center"/>
    </xf>
    <xf numFmtId="49" fontId="19" fillId="3" borderId="12" xfId="0" applyNumberFormat="1" applyFont="1" applyFill="1" applyBorder="1" applyAlignment="1">
      <alignment vertical="center"/>
    </xf>
    <xf numFmtId="164" fontId="15" fillId="7" borderId="8" xfId="1" applyNumberFormat="1" applyFont="1" applyFill="1" applyBorder="1" applyAlignment="1">
      <alignment horizontal="center" vertical="center"/>
    </xf>
    <xf numFmtId="49" fontId="15" fillId="9" borderId="2" xfId="0" applyNumberFormat="1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49" fontId="15" fillId="9" borderId="6" xfId="0" applyNumberFormat="1" applyFont="1" applyFill="1" applyBorder="1" applyAlignment="1">
      <alignment horizontal="center" vertical="center"/>
    </xf>
    <xf numFmtId="49" fontId="15" fillId="9" borderId="7" xfId="0" applyNumberFormat="1" applyFont="1" applyFill="1" applyBorder="1" applyAlignment="1">
      <alignment horizontal="center" vertical="center"/>
    </xf>
    <xf numFmtId="49" fontId="18" fillId="9" borderId="6" xfId="0" applyNumberFormat="1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vertical="center"/>
    </xf>
    <xf numFmtId="0" fontId="18" fillId="9" borderId="12" xfId="0" applyFont="1" applyFill="1" applyBorder="1" applyAlignment="1">
      <alignment vertical="center"/>
    </xf>
    <xf numFmtId="164" fontId="15" fillId="8" borderId="8" xfId="0" applyNumberFormat="1" applyFont="1" applyFill="1" applyBorder="1" applyAlignment="1">
      <alignment vertical="center"/>
    </xf>
    <xf numFmtId="164" fontId="15" fillId="13" borderId="11" xfId="0" applyNumberFormat="1" applyFont="1" applyFill="1" applyBorder="1" applyAlignment="1">
      <alignment vertical="center"/>
    </xf>
    <xf numFmtId="164" fontId="15" fillId="10" borderId="8" xfId="0" applyNumberFormat="1" applyFont="1" applyFill="1" applyBorder="1" applyAlignment="1">
      <alignment vertical="center"/>
    </xf>
    <xf numFmtId="0" fontId="12" fillId="10" borderId="9" xfId="0" applyFont="1" applyFill="1" applyBorder="1" applyAlignment="1">
      <alignment horizontal="center" vertical="center"/>
    </xf>
    <xf numFmtId="164" fontId="15" fillId="12" borderId="8" xfId="1" applyNumberFormat="1" applyFont="1" applyFill="1" applyBorder="1" applyAlignment="1">
      <alignment vertical="center"/>
    </xf>
    <xf numFmtId="0" fontId="12" fillId="12" borderId="9" xfId="0" applyFont="1" applyFill="1" applyBorder="1" applyAlignment="1">
      <alignment horizontal="center" vertical="center"/>
    </xf>
    <xf numFmtId="164" fontId="7" fillId="5" borderId="8" xfId="1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horizontal="center" vertical="center"/>
    </xf>
    <xf numFmtId="164" fontId="7" fillId="0" borderId="6" xfId="1" applyNumberFormat="1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164" fontId="7" fillId="5" borderId="8" xfId="1" applyNumberFormat="1" applyFont="1" applyFill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164" fontId="15" fillId="13" borderId="8" xfId="0" applyNumberFormat="1" applyFont="1" applyFill="1" applyBorder="1" applyAlignment="1">
      <alignment vertical="center"/>
    </xf>
    <xf numFmtId="164" fontId="15" fillId="10" borderId="11" xfId="1" applyNumberFormat="1" applyFont="1" applyFill="1" applyBorder="1" applyAlignment="1">
      <alignment vertical="center"/>
    </xf>
    <xf numFmtId="0" fontId="15" fillId="10" borderId="9" xfId="0" applyFont="1" applyFill="1" applyBorder="1" applyAlignment="1">
      <alignment horizontal="center" vertical="center"/>
    </xf>
    <xf numFmtId="164" fontId="15" fillId="12" borderId="2" xfId="1" applyNumberFormat="1" applyFont="1" applyFill="1" applyBorder="1" applyAlignment="1">
      <alignment vertical="center"/>
    </xf>
    <xf numFmtId="0" fontId="15" fillId="12" borderId="9" xfId="0" applyFont="1" applyFill="1" applyBorder="1" applyAlignment="1">
      <alignment horizontal="center" vertical="center"/>
    </xf>
    <xf numFmtId="164" fontId="15" fillId="7" borderId="8" xfId="1" applyNumberFormat="1" applyFont="1" applyFill="1" applyBorder="1" applyAlignment="1">
      <alignment vertical="center"/>
    </xf>
    <xf numFmtId="1" fontId="15" fillId="7" borderId="9" xfId="0" applyNumberFormat="1" applyFont="1" applyFill="1" applyBorder="1" applyAlignment="1">
      <alignment horizontal="center" vertical="center"/>
    </xf>
    <xf numFmtId="164" fontId="7" fillId="5" borderId="11" xfId="1" applyNumberFormat="1" applyFont="1" applyFill="1" applyBorder="1" applyAlignment="1">
      <alignment vertical="center"/>
    </xf>
    <xf numFmtId="164" fontId="7" fillId="0" borderId="2" xfId="1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164" fontId="7" fillId="0" borderId="2" xfId="1" applyNumberFormat="1" applyFont="1" applyFill="1" applyBorder="1" applyAlignment="1">
      <alignment horizontal="center" vertical="center"/>
    </xf>
    <xf numFmtId="164" fontId="7" fillId="0" borderId="6" xfId="1" applyNumberFormat="1" applyFont="1" applyFill="1" applyBorder="1" applyAlignment="1">
      <alignment horizontal="center" vertical="center"/>
    </xf>
    <xf numFmtId="164" fontId="15" fillId="10" borderId="8" xfId="1" applyNumberFormat="1" applyFont="1" applyFill="1" applyBorder="1" applyAlignment="1">
      <alignment horizontal="left" vertical="center"/>
    </xf>
    <xf numFmtId="164" fontId="15" fillId="12" borderId="2" xfId="1" applyNumberFormat="1" applyFont="1" applyFill="1" applyBorder="1" applyAlignment="1">
      <alignment horizontal="left" vertical="center"/>
    </xf>
    <xf numFmtId="0" fontId="15" fillId="12" borderId="12" xfId="0" applyFont="1" applyFill="1" applyBorder="1" applyAlignment="1">
      <alignment horizontal="center" vertical="center"/>
    </xf>
    <xf numFmtId="164" fontId="15" fillId="7" borderId="8" xfId="1" applyNumberFormat="1" applyFont="1" applyFill="1" applyBorder="1" applyAlignment="1">
      <alignment horizontal="left" vertical="center"/>
    </xf>
    <xf numFmtId="164" fontId="7" fillId="5" borderId="6" xfId="1" applyNumberFormat="1" applyFont="1" applyFill="1" applyBorder="1" applyAlignment="1">
      <alignment horizontal="left" vertical="center"/>
    </xf>
    <xf numFmtId="164" fontId="7" fillId="0" borderId="2" xfId="1" applyNumberFormat="1" applyFont="1" applyBorder="1" applyAlignment="1">
      <alignment horizontal="left" vertical="center"/>
    </xf>
    <xf numFmtId="164" fontId="7" fillId="0" borderId="11" xfId="1" applyNumberFormat="1" applyFont="1" applyBorder="1" applyAlignment="1">
      <alignment horizontal="left" vertical="center"/>
    </xf>
    <xf numFmtId="164" fontId="7" fillId="5" borderId="11" xfId="1" applyNumberFormat="1" applyFont="1" applyFill="1" applyBorder="1" applyAlignment="1">
      <alignment horizontal="left" vertical="center"/>
    </xf>
    <xf numFmtId="164" fontId="7" fillId="0" borderId="6" xfId="1" applyNumberFormat="1" applyFont="1" applyBorder="1" applyAlignment="1">
      <alignment horizontal="left" vertical="center"/>
    </xf>
    <xf numFmtId="164" fontId="7" fillId="5" borderId="8" xfId="1" applyNumberFormat="1" applyFont="1" applyFill="1" applyBorder="1" applyAlignment="1">
      <alignment horizontal="left" vertical="center"/>
    </xf>
    <xf numFmtId="164" fontId="15" fillId="10" borderId="8" xfId="1" applyNumberFormat="1" applyFont="1" applyFill="1" applyBorder="1" applyAlignment="1">
      <alignment vertical="center"/>
    </xf>
    <xf numFmtId="164" fontId="15" fillId="12" borderId="8" xfId="0" applyNumberFormat="1" applyFont="1" applyFill="1" applyBorder="1" applyAlignment="1">
      <alignment vertical="center"/>
    </xf>
    <xf numFmtId="1" fontId="15" fillId="12" borderId="9" xfId="0" applyNumberFormat="1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164" fontId="15" fillId="12" borderId="2" xfId="1" applyNumberFormat="1" applyFont="1" applyFill="1" applyBorder="1" applyAlignment="1">
      <alignment horizontal="center" vertical="center"/>
    </xf>
    <xf numFmtId="164" fontId="7" fillId="5" borderId="11" xfId="1" applyNumberFormat="1" applyFont="1" applyFill="1" applyBorder="1" applyAlignment="1">
      <alignment horizontal="center" vertical="center"/>
    </xf>
    <xf numFmtId="1" fontId="7" fillId="5" borderId="9" xfId="0" applyNumberFormat="1" applyFont="1" applyFill="1" applyBorder="1" applyAlignment="1">
      <alignment horizontal="center" vertical="center"/>
    </xf>
    <xf numFmtId="164" fontId="7" fillId="0" borderId="11" xfId="1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4" fontId="15" fillId="10" borderId="8" xfId="1" applyNumberFormat="1" applyFont="1" applyFill="1" applyBorder="1" applyAlignment="1">
      <alignment horizontal="center" vertical="center"/>
    </xf>
    <xf numFmtId="164" fontId="15" fillId="12" borderId="8" xfId="1" applyNumberFormat="1" applyFont="1" applyFill="1" applyBorder="1" applyAlignment="1">
      <alignment horizontal="center" vertical="center"/>
    </xf>
    <xf numFmtId="164" fontId="7" fillId="0" borderId="11" xfId="1" applyNumberFormat="1" applyFont="1" applyBorder="1" applyAlignment="1">
      <alignment vertical="center"/>
    </xf>
    <xf numFmtId="0" fontId="23" fillId="0" borderId="0" xfId="2" applyFont="1"/>
    <xf numFmtId="49" fontId="15" fillId="9" borderId="10" xfId="0" applyNumberFormat="1" applyFont="1" applyFill="1" applyBorder="1" applyAlignment="1">
      <alignment horizontal="center" vertical="center"/>
    </xf>
    <xf numFmtId="49" fontId="12" fillId="9" borderId="10" xfId="0" applyNumberFormat="1" applyFont="1" applyFill="1" applyBorder="1" applyAlignment="1">
      <alignment horizontal="center" vertical="center"/>
    </xf>
    <xf numFmtId="164" fontId="15" fillId="8" borderId="5" xfId="0" applyNumberFormat="1" applyFont="1" applyFill="1" applyBorder="1" applyAlignment="1">
      <alignment vertical="center"/>
    </xf>
    <xf numFmtId="164" fontId="15" fillId="10" borderId="4" xfId="1" applyNumberFormat="1" applyFont="1" applyFill="1" applyBorder="1" applyAlignment="1">
      <alignment vertical="center"/>
    </xf>
    <xf numFmtId="164" fontId="15" fillId="12" borderId="4" xfId="1" applyNumberFormat="1" applyFont="1" applyFill="1" applyBorder="1" applyAlignment="1">
      <alignment vertical="center"/>
    </xf>
    <xf numFmtId="164" fontId="7" fillId="5" borderId="4" xfId="1" applyNumberFormat="1" applyFont="1" applyFill="1" applyBorder="1" applyAlignment="1">
      <alignment vertical="center"/>
    </xf>
    <xf numFmtId="164" fontId="7" fillId="0" borderId="10" xfId="1" applyNumberFormat="1" applyFont="1" applyBorder="1" applyAlignment="1">
      <alignment vertical="center"/>
    </xf>
    <xf numFmtId="164" fontId="15" fillId="7" borderId="4" xfId="1" applyNumberFormat="1" applyFont="1" applyFill="1" applyBorder="1" applyAlignment="1">
      <alignment horizontal="center" vertical="center"/>
    </xf>
    <xf numFmtId="164" fontId="7" fillId="5" borderId="4" xfId="1" applyNumberFormat="1" applyFont="1" applyFill="1" applyBorder="1" applyAlignment="1">
      <alignment horizontal="center" vertical="center"/>
    </xf>
    <xf numFmtId="164" fontId="7" fillId="0" borderId="10" xfId="1" applyNumberFormat="1" applyFont="1" applyBorder="1" applyAlignment="1">
      <alignment horizontal="center" vertical="center"/>
    </xf>
    <xf numFmtId="49" fontId="15" fillId="9" borderId="1" xfId="0" applyNumberFormat="1" applyFont="1" applyFill="1" applyBorder="1" applyAlignment="1">
      <alignment horizontal="center" vertical="center"/>
    </xf>
    <xf numFmtId="49" fontId="18" fillId="9" borderId="5" xfId="0" applyNumberFormat="1" applyFont="1" applyFill="1" applyBorder="1" applyAlignment="1">
      <alignment horizontal="center" vertical="center"/>
    </xf>
    <xf numFmtId="164" fontId="15" fillId="7" borderId="4" xfId="1" applyNumberFormat="1" applyFont="1" applyFill="1" applyBorder="1" applyAlignment="1">
      <alignment horizontal="left" vertical="center"/>
    </xf>
    <xf numFmtId="164" fontId="15" fillId="7" borderId="4" xfId="1" applyNumberFormat="1" applyFont="1" applyFill="1" applyBorder="1" applyAlignment="1">
      <alignment vertical="center"/>
    </xf>
    <xf numFmtId="164" fontId="7" fillId="0" borderId="1" xfId="1" applyNumberFormat="1" applyFont="1" applyBorder="1" applyAlignment="1">
      <alignment horizontal="center" vertical="center"/>
    </xf>
    <xf numFmtId="164" fontId="15" fillId="12" borderId="1" xfId="1" applyNumberFormat="1" applyFont="1" applyFill="1" applyBorder="1" applyAlignment="1">
      <alignment horizontal="center" vertical="center"/>
    </xf>
    <xf numFmtId="164" fontId="7" fillId="5" borderId="5" xfId="1" applyNumberFormat="1" applyFont="1" applyFill="1" applyBorder="1" applyAlignment="1">
      <alignment horizontal="center" vertical="center"/>
    </xf>
    <xf numFmtId="164" fontId="15" fillId="13" borderId="4" xfId="0" applyNumberFormat="1" applyFont="1" applyFill="1" applyBorder="1" applyAlignment="1">
      <alignment vertical="center"/>
    </xf>
    <xf numFmtId="164" fontId="15" fillId="12" borderId="1" xfId="1" applyNumberFormat="1" applyFont="1" applyFill="1" applyBorder="1" applyAlignment="1">
      <alignment vertical="center"/>
    </xf>
    <xf numFmtId="164" fontId="7" fillId="5" borderId="5" xfId="1" applyNumberFormat="1" applyFont="1" applyFill="1" applyBorder="1" applyAlignment="1">
      <alignment vertical="center"/>
    </xf>
    <xf numFmtId="164" fontId="7" fillId="0" borderId="10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15" fillId="10" borderId="4" xfId="1" applyNumberFormat="1" applyFont="1" applyFill="1" applyBorder="1" applyAlignment="1">
      <alignment horizontal="left" vertical="center"/>
    </xf>
    <xf numFmtId="164" fontId="15" fillId="12" borderId="1" xfId="1" applyNumberFormat="1" applyFont="1" applyFill="1" applyBorder="1" applyAlignment="1">
      <alignment horizontal="left" vertical="center"/>
    </xf>
    <xf numFmtId="164" fontId="7" fillId="5" borderId="10" xfId="1" applyNumberFormat="1" applyFont="1" applyFill="1" applyBorder="1" applyAlignment="1">
      <alignment horizontal="left" vertical="center"/>
    </xf>
    <xf numFmtId="164" fontId="7" fillId="0" borderId="1" xfId="1" applyNumberFormat="1" applyFont="1" applyBorder="1" applyAlignment="1">
      <alignment horizontal="left" vertical="center"/>
    </xf>
    <xf numFmtId="164" fontId="7" fillId="0" borderId="5" xfId="1" applyNumberFormat="1" applyFont="1" applyBorder="1" applyAlignment="1">
      <alignment horizontal="left" vertical="center"/>
    </xf>
    <xf numFmtId="164" fontId="7" fillId="5" borderId="5" xfId="1" applyNumberFormat="1" applyFont="1" applyFill="1" applyBorder="1" applyAlignment="1">
      <alignment horizontal="left" vertical="center"/>
    </xf>
    <xf numFmtId="164" fontId="7" fillId="0" borderId="10" xfId="1" applyNumberFormat="1" applyFont="1" applyBorder="1" applyAlignment="1">
      <alignment horizontal="left" vertical="center"/>
    </xf>
    <xf numFmtId="164" fontId="7" fillId="5" borderId="4" xfId="1" applyNumberFormat="1" applyFont="1" applyFill="1" applyBorder="1" applyAlignment="1">
      <alignment horizontal="left" vertical="center"/>
    </xf>
    <xf numFmtId="164" fontId="15" fillId="12" borderId="4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vertical="center"/>
    </xf>
    <xf numFmtId="164" fontId="7" fillId="0" borderId="10" xfId="1" applyNumberFormat="1" applyFont="1" applyFill="1" applyBorder="1" applyAlignment="1">
      <alignment vertical="center"/>
    </xf>
    <xf numFmtId="164" fontId="7" fillId="0" borderId="5" xfId="1" applyNumberFormat="1" applyFont="1" applyBorder="1" applyAlignment="1">
      <alignment horizontal="center" vertical="center"/>
    </xf>
    <xf numFmtId="164" fontId="15" fillId="10" borderId="4" xfId="1" applyNumberFormat="1" applyFont="1" applyFill="1" applyBorder="1" applyAlignment="1">
      <alignment horizontal="center" vertical="center"/>
    </xf>
    <xf numFmtId="164" fontId="7" fillId="0" borderId="5" xfId="1" applyNumberFormat="1" applyFont="1" applyBorder="1" applyAlignment="1">
      <alignment vertical="center"/>
    </xf>
    <xf numFmtId="1" fontId="12" fillId="8" borderId="12" xfId="0" applyNumberFormat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" fontId="15" fillId="7" borderId="4" xfId="0" applyNumberFormat="1" applyFont="1" applyFill="1" applyBorder="1" applyAlignment="1">
      <alignment horizontal="center" vertical="center"/>
    </xf>
    <xf numFmtId="1" fontId="15" fillId="13" borderId="4" xfId="0" applyNumberFormat="1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1" fontId="15" fillId="10" borderId="4" xfId="0" applyNumberFormat="1" applyFont="1" applyFill="1" applyBorder="1" applyAlignment="1">
      <alignment horizontal="center" vertical="center"/>
    </xf>
    <xf numFmtId="1" fontId="15" fillId="12" borderId="4" xfId="0" applyNumberFormat="1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164" fontId="8" fillId="0" borderId="10" xfId="1" applyNumberFormat="1" applyFont="1" applyBorder="1" applyAlignment="1">
      <alignment horizontal="center" vertical="center"/>
    </xf>
    <xf numFmtId="0" fontId="13" fillId="6" borderId="3" xfId="0" applyFont="1" applyFill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164" fontId="15" fillId="11" borderId="14" xfId="1" applyNumberFormat="1" applyFont="1" applyFill="1" applyBorder="1" applyAlignment="1">
      <alignment vertical="center"/>
    </xf>
    <xf numFmtId="49" fontId="10" fillId="6" borderId="8" xfId="0" applyNumberFormat="1" applyFont="1" applyFill="1" applyBorder="1" applyAlignment="1">
      <alignment horizontal="left" vertical="center"/>
    </xf>
    <xf numFmtId="49" fontId="15" fillId="2" borderId="3" xfId="0" applyNumberFormat="1" applyFont="1" applyFill="1" applyBorder="1" applyAlignment="1">
      <alignment horizontal="center" vertical="center"/>
    </xf>
    <xf numFmtId="164" fontId="12" fillId="11" borderId="3" xfId="1" applyNumberFormat="1" applyFont="1" applyFill="1" applyBorder="1" applyAlignment="1">
      <alignment horizontal="center" vertical="center"/>
    </xf>
    <xf numFmtId="164" fontId="8" fillId="0" borderId="3" xfId="1" applyNumberFormat="1" applyFont="1" applyBorder="1" applyAlignment="1">
      <alignment vertical="center"/>
    </xf>
    <xf numFmtId="164" fontId="8" fillId="0" borderId="7" xfId="1" applyNumberFormat="1" applyFont="1" applyBorder="1" applyAlignment="1">
      <alignment vertical="center"/>
    </xf>
    <xf numFmtId="164" fontId="8" fillId="0" borderId="12" xfId="1" applyNumberFormat="1" applyFont="1" applyBorder="1" applyAlignment="1">
      <alignment vertical="center"/>
    </xf>
    <xf numFmtId="164" fontId="12" fillId="11" borderId="12" xfId="1" applyNumberFormat="1" applyFont="1" applyFill="1" applyBorder="1" applyAlignment="1">
      <alignment horizontal="center" vertical="center"/>
    </xf>
    <xf numFmtId="164" fontId="8" fillId="0" borderId="9" xfId="1" applyNumberFormat="1" applyFont="1" applyFill="1" applyBorder="1" applyAlignment="1">
      <alignment horizontal="center" vertical="center"/>
    </xf>
    <xf numFmtId="164" fontId="8" fillId="0" borderId="3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center" vertical="center"/>
    </xf>
    <xf numFmtId="164" fontId="12" fillId="11" borderId="9" xfId="1" applyNumberFormat="1" applyFont="1" applyFill="1" applyBorder="1" applyAlignment="1">
      <alignment horizontal="center" vertical="center"/>
    </xf>
    <xf numFmtId="164" fontId="8" fillId="0" borderId="12" xfId="1" applyNumberFormat="1" applyFont="1" applyBorder="1" applyAlignment="1">
      <alignment horizontal="center" vertical="center"/>
    </xf>
    <xf numFmtId="43" fontId="12" fillId="11" borderId="9" xfId="1" applyFont="1" applyFill="1" applyBorder="1" applyAlignment="1">
      <alignment vertical="center"/>
    </xf>
    <xf numFmtId="43" fontId="8" fillId="0" borderId="3" xfId="1" applyFont="1" applyFill="1" applyBorder="1" applyAlignment="1">
      <alignment vertical="center"/>
    </xf>
    <xf numFmtId="43" fontId="8" fillId="0" borderId="9" xfId="1" applyFont="1" applyFill="1" applyBorder="1" applyAlignment="1">
      <alignment vertical="center"/>
    </xf>
    <xf numFmtId="49" fontId="15" fillId="6" borderId="4" xfId="0" applyNumberFormat="1" applyFont="1" applyFill="1" applyBorder="1" applyAlignment="1">
      <alignment horizontal="center" vertical="center"/>
    </xf>
    <xf numFmtId="164" fontId="15" fillId="11" borderId="4" xfId="1" applyNumberFormat="1" applyFont="1" applyFill="1" applyBorder="1" applyAlignment="1">
      <alignment horizontal="center" vertical="center"/>
    </xf>
    <xf numFmtId="43" fontId="15" fillId="11" borderId="5" xfId="1" applyFont="1" applyFill="1" applyBorder="1" applyAlignment="1">
      <alignment vertical="center"/>
    </xf>
    <xf numFmtId="43" fontId="15" fillId="11" borderId="4" xfId="1" applyFont="1" applyFill="1" applyBorder="1" applyAlignment="1">
      <alignment vertical="center"/>
    </xf>
    <xf numFmtId="164" fontId="15" fillId="11" borderId="4" xfId="1" applyNumberFormat="1" applyFont="1" applyFill="1" applyBorder="1" applyAlignment="1">
      <alignment vertical="center"/>
    </xf>
    <xf numFmtId="49" fontId="14" fillId="6" borderId="4" xfId="0" applyNumberFormat="1" applyFont="1" applyFill="1" applyBorder="1" applyAlignment="1">
      <alignment vertical="center"/>
    </xf>
    <xf numFmtId="164" fontId="15" fillId="2" borderId="4" xfId="1" applyNumberFormat="1" applyFont="1" applyFill="1" applyBorder="1" applyAlignment="1">
      <alignment vertical="center"/>
    </xf>
    <xf numFmtId="49" fontId="15" fillId="2" borderId="7" xfId="0" applyNumberFormat="1" applyFont="1" applyFill="1" applyBorder="1" applyAlignment="1">
      <alignment horizontal="center" vertical="center"/>
    </xf>
    <xf numFmtId="164" fontId="12" fillId="0" borderId="3" xfId="1" applyNumberFormat="1" applyFont="1" applyBorder="1" applyAlignment="1">
      <alignment horizontal="center" vertical="center"/>
    </xf>
    <xf numFmtId="164" fontId="12" fillId="0" borderId="7" xfId="1" applyNumberFormat="1" applyFont="1" applyBorder="1" applyAlignment="1">
      <alignment horizontal="center" vertical="center"/>
    </xf>
    <xf numFmtId="164" fontId="12" fillId="2" borderId="12" xfId="1" applyNumberFormat="1" applyFont="1" applyFill="1" applyBorder="1" applyAlignment="1">
      <alignment horizontal="center" vertical="center"/>
    </xf>
    <xf numFmtId="49" fontId="13" fillId="6" borderId="1" xfId="0" applyNumberFormat="1" applyFont="1" applyFill="1" applyBorder="1" applyAlignment="1">
      <alignment vertical="center"/>
    </xf>
    <xf numFmtId="164" fontId="15" fillId="0" borderId="1" xfId="1" applyNumberFormat="1" applyFont="1" applyBorder="1" applyAlignment="1">
      <alignment vertical="center"/>
    </xf>
    <xf numFmtId="164" fontId="15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49" fontId="7" fillId="14" borderId="15" xfId="0" applyNumberFormat="1" applyFont="1" applyFill="1" applyBorder="1" applyAlignment="1">
      <alignment vertical="center"/>
    </xf>
    <xf numFmtId="49" fontId="7" fillId="6" borderId="15" xfId="0" applyNumberFormat="1" applyFont="1" applyFill="1" applyBorder="1" applyAlignment="1">
      <alignment vertical="center"/>
    </xf>
    <xf numFmtId="164" fontId="7" fillId="0" borderId="0" xfId="1" applyNumberFormat="1" applyFont="1" applyBorder="1" applyAlignment="1">
      <alignment horizontal="left" vertical="center"/>
    </xf>
    <xf numFmtId="164" fontId="10" fillId="6" borderId="15" xfId="1" applyNumberFormat="1" applyFont="1" applyFill="1" applyBorder="1" applyAlignment="1">
      <alignment vertical="center"/>
    </xf>
    <xf numFmtId="164" fontId="7" fillId="0" borderId="13" xfId="1" applyNumberFormat="1" applyFont="1" applyBorder="1" applyAlignment="1">
      <alignment vertical="center"/>
    </xf>
    <xf numFmtId="49" fontId="7" fillId="0" borderId="4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10" fillId="6" borderId="15" xfId="0" applyNumberFormat="1" applyFont="1" applyFill="1" applyBorder="1" applyAlignment="1">
      <alignment horizontal="left" vertical="center"/>
    </xf>
    <xf numFmtId="49" fontId="16" fillId="6" borderId="8" xfId="0" applyNumberFormat="1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vertical="center"/>
    </xf>
    <xf numFmtId="0" fontId="17" fillId="6" borderId="9" xfId="0" applyFont="1" applyFill="1" applyBorder="1" applyAlignment="1">
      <alignment vertical="center"/>
    </xf>
    <xf numFmtId="49" fontId="15" fillId="0" borderId="5" xfId="0" applyNumberFormat="1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0" xfId="0" applyNumberFormat="1" applyFont="1" applyFill="1" applyBorder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left" vertical="center"/>
    </xf>
    <xf numFmtId="49" fontId="15" fillId="2" borderId="13" xfId="0" applyNumberFormat="1" applyFont="1" applyFill="1" applyBorder="1" applyAlignment="1">
      <alignment horizontal="left" vertical="center"/>
    </xf>
    <xf numFmtId="49" fontId="15" fillId="2" borderId="3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2" applyFont="1" applyAlignment="1">
      <alignment horizontal="center"/>
    </xf>
    <xf numFmtId="0" fontId="21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0" fontId="12" fillId="7" borderId="4" xfId="0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164" fontId="15" fillId="7" borderId="2" xfId="0" applyNumberFormat="1" applyFont="1" applyFill="1" applyBorder="1" applyAlignment="1">
      <alignment horizontal="center" vertical="center"/>
    </xf>
    <xf numFmtId="164" fontId="15" fillId="7" borderId="11" xfId="0" applyNumberFormat="1" applyFont="1" applyFill="1" applyBorder="1" applyAlignment="1">
      <alignment horizontal="center" vertical="center"/>
    </xf>
    <xf numFmtId="49" fontId="15" fillId="7" borderId="1" xfId="0" applyNumberFormat="1" applyFont="1" applyFill="1" applyBorder="1" applyAlignment="1">
      <alignment horizontal="left" vertical="center"/>
    </xf>
    <xf numFmtId="49" fontId="15" fillId="7" borderId="5" xfId="0" applyNumberFormat="1" applyFont="1" applyFill="1" applyBorder="1" applyAlignment="1">
      <alignment horizontal="left" vertical="center"/>
    </xf>
    <xf numFmtId="49" fontId="15" fillId="7" borderId="2" xfId="0" applyNumberFormat="1" applyFont="1" applyFill="1" applyBorder="1" applyAlignment="1">
      <alignment horizontal="center" vertical="center"/>
    </xf>
    <xf numFmtId="49" fontId="15" fillId="7" borderId="11" xfId="0" applyNumberFormat="1" applyFont="1" applyFill="1" applyBorder="1" applyAlignment="1">
      <alignment horizontal="center" vertical="center"/>
    </xf>
    <xf numFmtId="49" fontId="15" fillId="7" borderId="13" xfId="0" applyNumberFormat="1" applyFont="1" applyFill="1" applyBorder="1" applyAlignment="1">
      <alignment horizontal="center" vertical="center"/>
    </xf>
    <xf numFmtId="49" fontId="15" fillId="7" borderId="14" xfId="0" applyNumberFormat="1" applyFont="1" applyFill="1" applyBorder="1" applyAlignment="1">
      <alignment horizontal="center" vertical="center"/>
    </xf>
    <xf numFmtId="49" fontId="7" fillId="5" borderId="15" xfId="0" applyNumberFormat="1" applyFont="1" applyFill="1" applyBorder="1" applyAlignment="1">
      <alignment horizontal="left" vertical="center" wrapText="1"/>
    </xf>
    <xf numFmtId="49" fontId="7" fillId="5" borderId="9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3">
    <cellStyle name="Normal 3" xfId="2" xr:uid="{00000000-0005-0000-0000-000000000000}"/>
    <cellStyle name="Normalno" xfId="0" builtinId="0"/>
    <cellStyle name="Zarez" xfId="1" builtinId="3"/>
  </cellStyles>
  <dxfs count="0"/>
  <tableStyles count="0" defaultTableStyle="TableStyleMedium9" defaultPivotStyle="PivotStyleLight16"/>
  <colors>
    <mruColors>
      <color rgb="FFFFFF99"/>
      <color rgb="FFFF99CC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3"/>
  <sheetViews>
    <sheetView topLeftCell="A166" workbookViewId="0">
      <selection activeCell="X18" sqref="X18"/>
    </sheetView>
  </sheetViews>
  <sheetFormatPr defaultRowHeight="15" x14ac:dyDescent="0.25"/>
  <cols>
    <col min="1" max="1" width="2" customWidth="1"/>
    <col min="2" max="2" width="2.140625" customWidth="1"/>
    <col min="3" max="3" width="2.28515625" customWidth="1"/>
    <col min="4" max="4" width="2.140625" customWidth="1"/>
    <col min="5" max="5" width="2" customWidth="1"/>
    <col min="6" max="6" width="2.28515625" customWidth="1"/>
    <col min="7" max="7" width="1.85546875" customWidth="1"/>
    <col min="8" max="8" width="1.28515625" customWidth="1"/>
    <col min="9" max="9" width="4.140625" customWidth="1"/>
    <col min="11" max="11" width="40.85546875" customWidth="1"/>
    <col min="12" max="12" width="13.140625" customWidth="1"/>
    <col min="13" max="13" width="15.85546875" customWidth="1"/>
    <col min="14" max="14" width="16.140625" customWidth="1"/>
    <col min="15" max="15" width="7" customWidth="1"/>
    <col min="16" max="16" width="7.7109375" customWidth="1"/>
  </cols>
  <sheetData>
    <row r="1" spans="1:16" x14ac:dyDescent="0.25">
      <c r="A1" s="379" t="s">
        <v>494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pans="1:16" x14ac:dyDescent="0.25">
      <c r="A2" s="380" t="s">
        <v>495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</row>
    <row r="3" spans="1:16" ht="18" x14ac:dyDescent="0.25">
      <c r="A3" s="381"/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15"/>
      <c r="M3" s="15"/>
      <c r="N3" s="9"/>
    </row>
    <row r="4" spans="1:16" ht="18" x14ac:dyDescent="0.25">
      <c r="A4" s="385" t="s">
        <v>496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</row>
    <row r="5" spans="1:16" ht="18" x14ac:dyDescent="0.25">
      <c r="A5" s="385" t="s">
        <v>465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</row>
    <row r="6" spans="1:16" ht="17.4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9"/>
    </row>
    <row r="7" spans="1:16" x14ac:dyDescent="0.25">
      <c r="A7" s="380" t="s">
        <v>487</v>
      </c>
      <c r="B7" s="380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</row>
    <row r="8" spans="1:16" ht="15.75" x14ac:dyDescent="0.25">
      <c r="A8" s="383" t="s">
        <v>0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</row>
    <row r="9" spans="1:16" ht="14.4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8"/>
      <c r="L9" s="15"/>
      <c r="M9" s="15"/>
      <c r="N9" s="9"/>
    </row>
    <row r="10" spans="1:16" x14ac:dyDescent="0.25">
      <c r="A10" s="384" t="s">
        <v>1</v>
      </c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</row>
    <row r="11" spans="1:16" ht="13.9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 t="s">
        <v>238</v>
      </c>
    </row>
    <row r="12" spans="1:16" x14ac:dyDescent="0.25">
      <c r="A12" s="141" t="s">
        <v>4</v>
      </c>
      <c r="B12" s="142"/>
      <c r="C12" s="142"/>
      <c r="D12" s="142"/>
      <c r="E12" s="142"/>
      <c r="F12" s="21"/>
      <c r="G12" s="21"/>
      <c r="H12" s="54"/>
      <c r="I12" s="395" t="s">
        <v>202</v>
      </c>
      <c r="J12" s="20"/>
      <c r="K12" s="21"/>
      <c r="L12" s="14" t="s">
        <v>272</v>
      </c>
      <c r="M12" s="14" t="s">
        <v>270</v>
      </c>
      <c r="N12" s="14" t="s">
        <v>272</v>
      </c>
      <c r="O12" s="202" t="s">
        <v>2</v>
      </c>
      <c r="P12" s="339" t="s">
        <v>2</v>
      </c>
    </row>
    <row r="13" spans="1:16" x14ac:dyDescent="0.25">
      <c r="A13" s="193"/>
      <c r="B13" s="194"/>
      <c r="C13" s="194"/>
      <c r="D13" s="194"/>
      <c r="E13" s="194"/>
      <c r="F13" s="195"/>
      <c r="G13" s="195"/>
      <c r="H13" s="196"/>
      <c r="I13" s="396"/>
      <c r="J13" s="197"/>
      <c r="K13" s="195"/>
      <c r="L13" s="198" t="s">
        <v>273</v>
      </c>
      <c r="M13" s="198" t="s">
        <v>271</v>
      </c>
      <c r="N13" s="198" t="s">
        <v>273</v>
      </c>
      <c r="O13" s="203"/>
      <c r="P13" s="360"/>
    </row>
    <row r="14" spans="1:16" x14ac:dyDescent="0.25">
      <c r="A14" s="22">
        <v>1</v>
      </c>
      <c r="B14" s="23">
        <v>2</v>
      </c>
      <c r="C14" s="23">
        <v>3</v>
      </c>
      <c r="D14" s="23">
        <v>4</v>
      </c>
      <c r="E14" s="23">
        <v>5</v>
      </c>
      <c r="F14" s="23">
        <v>6</v>
      </c>
      <c r="G14" s="23">
        <v>7</v>
      </c>
      <c r="H14" s="55" t="s">
        <v>76</v>
      </c>
      <c r="I14" s="397"/>
      <c r="J14" s="56"/>
      <c r="K14" s="152"/>
      <c r="L14" s="128" t="s">
        <v>489</v>
      </c>
      <c r="M14" s="128" t="s">
        <v>448</v>
      </c>
      <c r="N14" s="128" t="s">
        <v>464</v>
      </c>
      <c r="O14" s="204"/>
      <c r="P14" s="129" t="s">
        <v>3</v>
      </c>
    </row>
    <row r="15" spans="1:16" x14ac:dyDescent="0.25">
      <c r="A15" s="24"/>
      <c r="B15" s="25"/>
      <c r="C15" s="25"/>
      <c r="D15" s="25"/>
      <c r="E15" s="25"/>
      <c r="F15" s="25"/>
      <c r="G15" s="25"/>
      <c r="H15" s="25"/>
      <c r="I15" s="26" t="s">
        <v>222</v>
      </c>
      <c r="J15" s="26"/>
      <c r="K15" s="26"/>
      <c r="L15" s="26"/>
      <c r="M15" s="201"/>
      <c r="N15" s="201"/>
      <c r="O15" s="364"/>
      <c r="P15" s="335" t="s">
        <v>3</v>
      </c>
    </row>
    <row r="16" spans="1:16" ht="14.45" customHeight="1" x14ac:dyDescent="0.25">
      <c r="A16" s="86" t="s">
        <v>3</v>
      </c>
      <c r="B16" s="87"/>
      <c r="C16" s="87" t="s">
        <v>3</v>
      </c>
      <c r="D16" s="87" t="s">
        <v>3</v>
      </c>
      <c r="E16" s="87" t="s">
        <v>3</v>
      </c>
      <c r="F16" s="87" t="s">
        <v>240</v>
      </c>
      <c r="G16" s="87"/>
      <c r="H16" s="87"/>
      <c r="I16" s="82" t="s">
        <v>3</v>
      </c>
      <c r="J16" s="188" t="s">
        <v>274</v>
      </c>
      <c r="K16" s="190"/>
      <c r="L16" s="192">
        <f>L17+L18</f>
        <v>377247</v>
      </c>
      <c r="M16" s="192">
        <f>M17+M18</f>
        <v>1386300</v>
      </c>
      <c r="N16" s="192">
        <f>SUM(N17)</f>
        <v>446548</v>
      </c>
      <c r="O16" s="365">
        <v>118</v>
      </c>
      <c r="P16" s="361">
        <f>N16/M16*100</f>
        <v>32.211498232705765</v>
      </c>
    </row>
    <row r="17" spans="1:16" ht="14.45" customHeight="1" x14ac:dyDescent="0.25">
      <c r="A17" s="47" t="s">
        <v>49</v>
      </c>
      <c r="B17" s="38" t="s">
        <v>186</v>
      </c>
      <c r="C17" s="38" t="s">
        <v>5</v>
      </c>
      <c r="D17" s="38" t="s">
        <v>13</v>
      </c>
      <c r="E17" s="38" t="s">
        <v>187</v>
      </c>
      <c r="F17" s="38" t="s">
        <v>188</v>
      </c>
      <c r="G17" s="38"/>
      <c r="H17" s="38"/>
      <c r="I17" s="83" t="s">
        <v>188</v>
      </c>
      <c r="J17" s="7" t="s">
        <v>275</v>
      </c>
      <c r="K17" s="8"/>
      <c r="L17" s="367">
        <v>377247</v>
      </c>
      <c r="M17" s="91">
        <v>1385300</v>
      </c>
      <c r="N17" s="91">
        <v>446548</v>
      </c>
      <c r="O17" s="294">
        <v>118</v>
      </c>
      <c r="P17" s="347">
        <f t="shared" ref="P17:P21" si="0">N17/M17*100</f>
        <v>32.234750595538877</v>
      </c>
    </row>
    <row r="18" spans="1:16" x14ac:dyDescent="0.25">
      <c r="A18" s="47"/>
      <c r="B18" s="38"/>
      <c r="C18" s="38"/>
      <c r="D18" s="38"/>
      <c r="E18" s="38"/>
      <c r="F18" s="38"/>
      <c r="G18" s="38" t="s">
        <v>189</v>
      </c>
      <c r="H18" s="38"/>
      <c r="I18" s="83">
        <v>7</v>
      </c>
      <c r="J18" s="7" t="s">
        <v>276</v>
      </c>
      <c r="K18" s="8"/>
      <c r="L18" s="367">
        <v>0</v>
      </c>
      <c r="M18" s="91">
        <v>1000</v>
      </c>
      <c r="N18" s="91">
        <v>0</v>
      </c>
      <c r="O18" s="294">
        <v>0</v>
      </c>
      <c r="P18" s="362">
        <v>0</v>
      </c>
    </row>
    <row r="19" spans="1:16" x14ac:dyDescent="0.25">
      <c r="A19" s="47"/>
      <c r="B19" s="38"/>
      <c r="C19" s="38"/>
      <c r="D19" s="38"/>
      <c r="E19" s="38"/>
      <c r="F19" s="38"/>
      <c r="G19" s="38"/>
      <c r="H19" s="38"/>
      <c r="I19" s="83"/>
      <c r="J19" s="186" t="s">
        <v>277</v>
      </c>
      <c r="K19" s="191"/>
      <c r="L19" s="187">
        <f>L20+L21</f>
        <v>535822</v>
      </c>
      <c r="M19" s="187">
        <f>M20+M21</f>
        <v>1386300</v>
      </c>
      <c r="N19" s="187">
        <f>N20+N21</f>
        <v>609205</v>
      </c>
      <c r="O19" s="366"/>
      <c r="P19" s="362">
        <f t="shared" si="0"/>
        <v>43.944672870230114</v>
      </c>
    </row>
    <row r="20" spans="1:16" x14ac:dyDescent="0.25">
      <c r="A20" s="47" t="s">
        <v>49</v>
      </c>
      <c r="B20" s="38" t="s">
        <v>186</v>
      </c>
      <c r="C20" s="38" t="s">
        <v>5</v>
      </c>
      <c r="D20" s="38" t="s">
        <v>13</v>
      </c>
      <c r="E20" s="38" t="s">
        <v>187</v>
      </c>
      <c r="F20" s="38" t="s">
        <v>188</v>
      </c>
      <c r="G20" s="38"/>
      <c r="H20" s="38"/>
      <c r="I20" s="83">
        <v>3</v>
      </c>
      <c r="J20" s="7" t="s">
        <v>278</v>
      </c>
      <c r="K20" s="8"/>
      <c r="L20" s="367">
        <v>378798</v>
      </c>
      <c r="M20" s="91">
        <v>717300</v>
      </c>
      <c r="N20" s="91">
        <v>467907</v>
      </c>
      <c r="O20" s="294">
        <v>123</v>
      </c>
      <c r="P20" s="347">
        <f t="shared" si="0"/>
        <v>65.231702216645758</v>
      </c>
    </row>
    <row r="21" spans="1:16" x14ac:dyDescent="0.25">
      <c r="A21" s="47" t="s">
        <v>49</v>
      </c>
      <c r="B21" s="38"/>
      <c r="C21" s="38" t="s">
        <v>5</v>
      </c>
      <c r="D21" s="38" t="s">
        <v>13</v>
      </c>
      <c r="E21" s="38" t="s">
        <v>187</v>
      </c>
      <c r="F21" s="38" t="s">
        <v>188</v>
      </c>
      <c r="G21" s="38" t="s">
        <v>189</v>
      </c>
      <c r="H21" s="38"/>
      <c r="I21" s="219" t="s">
        <v>13</v>
      </c>
      <c r="J21" s="7" t="s">
        <v>279</v>
      </c>
      <c r="K21" s="8"/>
      <c r="L21" s="367">
        <v>157024</v>
      </c>
      <c r="M21" s="91">
        <v>669000</v>
      </c>
      <c r="N21" s="91">
        <v>141298</v>
      </c>
      <c r="O21" s="294">
        <v>90</v>
      </c>
      <c r="P21" s="349">
        <f t="shared" si="0"/>
        <v>21.120777279521675</v>
      </c>
    </row>
    <row r="22" spans="1:16" x14ac:dyDescent="0.25">
      <c r="A22" s="144"/>
      <c r="B22" s="145"/>
      <c r="C22" s="145"/>
      <c r="D22" s="145"/>
      <c r="E22" s="145"/>
      <c r="F22" s="145"/>
      <c r="G22" s="145"/>
      <c r="H22" s="146"/>
      <c r="I22" s="23" t="s">
        <v>203</v>
      </c>
      <c r="J22" s="147"/>
      <c r="K22" s="164"/>
      <c r="L22" s="148">
        <f t="shared" ref="L22:M22" si="1">L16-L19</f>
        <v>-158575</v>
      </c>
      <c r="M22" s="148">
        <f t="shared" si="1"/>
        <v>0</v>
      </c>
      <c r="N22" s="148">
        <f>N16-N19</f>
        <v>-162657</v>
      </c>
      <c r="O22" s="359">
        <v>0</v>
      </c>
      <c r="P22" s="363">
        <v>0</v>
      </c>
    </row>
    <row r="23" spans="1:16" x14ac:dyDescent="0.25">
      <c r="A23" s="47"/>
      <c r="B23" s="38"/>
      <c r="C23" s="38"/>
      <c r="D23" s="38"/>
      <c r="E23" s="38"/>
      <c r="F23" s="38"/>
      <c r="G23" s="38"/>
      <c r="H23" s="38"/>
      <c r="I23" s="8"/>
      <c r="J23" s="8"/>
      <c r="K23" s="8"/>
      <c r="L23" s="8"/>
      <c r="M23" s="15"/>
      <c r="N23" s="15"/>
      <c r="O23" s="15"/>
      <c r="P23" s="9"/>
    </row>
    <row r="24" spans="1:16" x14ac:dyDescent="0.25">
      <c r="A24" s="24"/>
      <c r="B24" s="26"/>
      <c r="C24" s="26"/>
      <c r="D24" s="26"/>
      <c r="E24" s="26"/>
      <c r="F24" s="26"/>
      <c r="G24" s="26"/>
      <c r="H24" s="26"/>
      <c r="I24" s="26" t="s">
        <v>223</v>
      </c>
      <c r="J24" s="26"/>
      <c r="K24" s="26"/>
      <c r="L24" s="26"/>
      <c r="M24" s="27"/>
      <c r="N24" s="27"/>
      <c r="O24" s="27"/>
      <c r="P24" s="205"/>
    </row>
    <row r="25" spans="1:16" x14ac:dyDescent="0.25">
      <c r="A25" s="150"/>
      <c r="B25" s="90"/>
      <c r="C25" s="90"/>
      <c r="D25" s="90"/>
      <c r="E25" s="90"/>
      <c r="F25" s="90"/>
      <c r="G25" s="90"/>
      <c r="H25" s="81" t="s">
        <v>76</v>
      </c>
      <c r="I25" s="82">
        <v>8</v>
      </c>
      <c r="J25" s="90" t="s">
        <v>15</v>
      </c>
      <c r="K25" s="81"/>
      <c r="L25" s="336"/>
      <c r="M25" s="91">
        <v>0</v>
      </c>
      <c r="N25" s="91">
        <v>0</v>
      </c>
      <c r="O25" s="91">
        <v>0</v>
      </c>
      <c r="P25" s="207">
        <v>0</v>
      </c>
    </row>
    <row r="26" spans="1:16" x14ac:dyDescent="0.25">
      <c r="A26" s="123"/>
      <c r="B26" s="10"/>
      <c r="C26" s="10"/>
      <c r="D26" s="10"/>
      <c r="E26" s="10"/>
      <c r="F26" s="10"/>
      <c r="G26" s="10"/>
      <c r="H26" s="78" t="s">
        <v>76</v>
      </c>
      <c r="I26" s="79">
        <v>5</v>
      </c>
      <c r="J26" s="10" t="s">
        <v>16</v>
      </c>
      <c r="K26" s="78"/>
      <c r="L26" s="336"/>
      <c r="M26" s="91">
        <v>0</v>
      </c>
      <c r="N26" s="91">
        <v>0</v>
      </c>
      <c r="O26" s="91">
        <v>0</v>
      </c>
      <c r="P26" s="208">
        <v>0</v>
      </c>
    </row>
    <row r="27" spans="1:16" x14ac:dyDescent="0.25">
      <c r="A27" s="149"/>
      <c r="B27" s="147"/>
      <c r="C27" s="147"/>
      <c r="D27" s="147"/>
      <c r="E27" s="147"/>
      <c r="F27" s="147"/>
      <c r="G27" s="147"/>
      <c r="H27" s="164"/>
      <c r="I27" s="165" t="s">
        <v>228</v>
      </c>
      <c r="J27" s="147"/>
      <c r="K27" s="147"/>
      <c r="L27" s="147"/>
      <c r="M27" s="148">
        <f>M25-M26</f>
        <v>0</v>
      </c>
      <c r="N27" s="148">
        <v>0</v>
      </c>
      <c r="O27" s="148">
        <v>0</v>
      </c>
      <c r="P27" s="206">
        <f>P25-P26</f>
        <v>0</v>
      </c>
    </row>
    <row r="28" spans="1:16" ht="19.899999999999999" customHeight="1" x14ac:dyDescent="0.2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15"/>
      <c r="N28" s="15"/>
      <c r="O28" s="15"/>
      <c r="P28" s="9"/>
    </row>
    <row r="29" spans="1:16" x14ac:dyDescent="0.25">
      <c r="A29" s="28"/>
      <c r="B29" s="26"/>
      <c r="C29" s="26"/>
      <c r="D29" s="26"/>
      <c r="E29" s="26"/>
      <c r="F29" s="26"/>
      <c r="G29" s="26"/>
      <c r="H29" s="26"/>
      <c r="I29" s="26" t="s">
        <v>224</v>
      </c>
      <c r="J29" s="26"/>
      <c r="K29" s="26"/>
      <c r="L29" s="26"/>
      <c r="M29" s="27"/>
      <c r="N29" s="27"/>
      <c r="O29" s="27"/>
      <c r="P29" s="205"/>
    </row>
    <row r="30" spans="1:16" x14ac:dyDescent="0.25">
      <c r="A30" s="177"/>
      <c r="B30" s="178"/>
      <c r="C30" s="178"/>
      <c r="D30" s="178"/>
      <c r="E30" s="178"/>
      <c r="F30" s="178"/>
      <c r="G30" s="178"/>
      <c r="H30" s="179"/>
      <c r="I30" s="180"/>
      <c r="J30" s="181" t="s">
        <v>226</v>
      </c>
      <c r="K30" s="189"/>
      <c r="L30" s="368" t="s">
        <v>3</v>
      </c>
      <c r="M30" s="119">
        <v>0</v>
      </c>
      <c r="N30" s="119">
        <v>0</v>
      </c>
      <c r="O30" s="119">
        <v>0</v>
      </c>
      <c r="P30" s="209">
        <v>0</v>
      </c>
    </row>
    <row r="31" spans="1:16" x14ac:dyDescent="0.25">
      <c r="A31" s="151"/>
      <c r="B31" s="118"/>
      <c r="C31" s="118"/>
      <c r="D31" s="118"/>
      <c r="E31" s="118"/>
      <c r="F31" s="118"/>
      <c r="G31" s="118"/>
      <c r="H31" s="77"/>
      <c r="I31" s="151"/>
      <c r="J31" s="151" t="s">
        <v>227</v>
      </c>
      <c r="K31" s="118"/>
      <c r="L31" s="185" t="s">
        <v>3</v>
      </c>
      <c r="M31" s="119">
        <v>0</v>
      </c>
      <c r="N31" s="119">
        <v>0</v>
      </c>
      <c r="O31" s="119">
        <v>0</v>
      </c>
      <c r="P31" s="209">
        <v>0</v>
      </c>
    </row>
    <row r="32" spans="1:16" ht="17.45" customHeight="1" x14ac:dyDescent="0.25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15"/>
      <c r="N32" s="15"/>
      <c r="O32" s="15"/>
      <c r="P32" s="9"/>
    </row>
    <row r="33" spans="1:16" x14ac:dyDescent="0.25">
      <c r="A33" s="210"/>
      <c r="B33" s="26"/>
      <c r="C33" s="26"/>
      <c r="D33" s="26"/>
      <c r="E33" s="26"/>
      <c r="F33" s="26"/>
      <c r="G33" s="26"/>
      <c r="H33" s="26"/>
      <c r="I33" s="26" t="s">
        <v>225</v>
      </c>
      <c r="J33" s="26"/>
      <c r="K33" s="26"/>
      <c r="L33" s="369"/>
      <c r="M33" s="27"/>
      <c r="N33" s="27"/>
      <c r="O33" s="27"/>
      <c r="P33" s="205"/>
    </row>
    <row r="34" spans="1:16" x14ac:dyDescent="0.25">
      <c r="A34" s="151"/>
      <c r="B34" s="162"/>
      <c r="C34" s="162"/>
      <c r="D34" s="162"/>
      <c r="E34" s="162"/>
      <c r="F34" s="162"/>
      <c r="G34" s="162"/>
      <c r="H34" s="161"/>
      <c r="I34" s="162"/>
      <c r="J34" s="163"/>
      <c r="K34" s="162"/>
      <c r="L34" s="118" t="s">
        <v>3</v>
      </c>
      <c r="M34" s="159">
        <v>0</v>
      </c>
      <c r="N34" s="159">
        <v>0</v>
      </c>
      <c r="O34" s="159">
        <v>0</v>
      </c>
      <c r="P34" s="200">
        <v>0</v>
      </c>
    </row>
    <row r="35" spans="1:16" ht="15.6" customHeight="1" x14ac:dyDescent="0.25">
      <c r="A35" s="8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100"/>
      <c r="M35" s="100"/>
      <c r="N35" s="100"/>
    </row>
    <row r="36" spans="1:16" ht="17.45" customHeight="1" x14ac:dyDescent="0.25">
      <c r="A36" s="394" t="s">
        <v>73</v>
      </c>
      <c r="B36" s="394"/>
      <c r="C36" s="394"/>
      <c r="D36" s="394"/>
      <c r="E36" s="394"/>
      <c r="F36" s="394"/>
      <c r="G36" s="394"/>
      <c r="H36" s="394"/>
      <c r="I36" s="394"/>
      <c r="J36" s="394"/>
      <c r="K36" s="394"/>
      <c r="L36" s="394"/>
      <c r="M36" s="394"/>
      <c r="N36" s="394"/>
    </row>
    <row r="37" spans="1:16" ht="19.899999999999999" customHeight="1" x14ac:dyDescent="0.25">
      <c r="A37" s="29" t="s">
        <v>493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1"/>
      <c r="M37" s="31"/>
      <c r="N37" s="32"/>
    </row>
    <row r="38" spans="1:16" ht="14.45" customHeight="1" x14ac:dyDescent="0.25">
      <c r="A38" s="8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4"/>
      <c r="M38" s="34"/>
      <c r="N38" s="35" t="s">
        <v>238</v>
      </c>
    </row>
    <row r="39" spans="1:16" ht="18.600000000000001" customHeight="1" x14ac:dyDescent="0.25">
      <c r="A39" s="398" t="s">
        <v>4</v>
      </c>
      <c r="B39" s="399"/>
      <c r="C39" s="399"/>
      <c r="D39" s="399"/>
      <c r="E39" s="399"/>
      <c r="F39" s="399"/>
      <c r="G39" s="399"/>
      <c r="H39" s="400"/>
      <c r="I39" s="154" t="s">
        <v>229</v>
      </c>
      <c r="J39" s="13"/>
      <c r="K39" s="226"/>
      <c r="L39" s="14" t="s">
        <v>272</v>
      </c>
      <c r="M39" s="14" t="s">
        <v>270</v>
      </c>
      <c r="N39" s="14" t="s">
        <v>272</v>
      </c>
      <c r="O39" s="202" t="s">
        <v>2</v>
      </c>
      <c r="P39" s="339" t="s">
        <v>2</v>
      </c>
    </row>
    <row r="40" spans="1:16" ht="22.15" customHeight="1" x14ac:dyDescent="0.25">
      <c r="A40" s="127">
        <v>1</v>
      </c>
      <c r="B40" s="128">
        <v>2</v>
      </c>
      <c r="C40" s="128">
        <v>3</v>
      </c>
      <c r="D40" s="128">
        <v>4</v>
      </c>
      <c r="E40" s="128">
        <v>5</v>
      </c>
      <c r="F40" s="128">
        <v>6</v>
      </c>
      <c r="G40" s="128">
        <v>7</v>
      </c>
      <c r="H40" s="129" t="s">
        <v>76</v>
      </c>
      <c r="I40" s="153" t="s">
        <v>230</v>
      </c>
      <c r="J40" s="227" t="s">
        <v>75</v>
      </c>
      <c r="K40" s="228"/>
      <c r="L40" s="198" t="s">
        <v>490</v>
      </c>
      <c r="M40" s="198" t="s">
        <v>449</v>
      </c>
      <c r="N40" s="198" t="s">
        <v>463</v>
      </c>
      <c r="O40" s="204" t="s">
        <v>491</v>
      </c>
      <c r="P40" s="129" t="s">
        <v>492</v>
      </c>
    </row>
    <row r="41" spans="1:16" ht="17.45" customHeight="1" x14ac:dyDescent="0.25">
      <c r="A41" s="211"/>
      <c r="B41" s="212"/>
      <c r="C41" s="212"/>
      <c r="D41" s="212"/>
      <c r="E41" s="212"/>
      <c r="F41" s="212"/>
      <c r="G41" s="212"/>
      <c r="H41" s="212"/>
      <c r="I41" s="11" t="s">
        <v>200</v>
      </c>
      <c r="J41" s="388" t="s">
        <v>201</v>
      </c>
      <c r="K41" s="388"/>
      <c r="L41" s="338"/>
      <c r="M41" s="212" t="s">
        <v>3</v>
      </c>
      <c r="N41" s="212" t="s">
        <v>3</v>
      </c>
      <c r="O41" s="353"/>
      <c r="P41" s="213" t="s">
        <v>3</v>
      </c>
    </row>
    <row r="42" spans="1:16" x14ac:dyDescent="0.25">
      <c r="A42" s="156" t="s">
        <v>49</v>
      </c>
      <c r="B42" s="157" t="s">
        <v>3</v>
      </c>
      <c r="C42" s="157" t="s">
        <v>5</v>
      </c>
      <c r="D42" s="157" t="s">
        <v>13</v>
      </c>
      <c r="E42" s="157" t="s">
        <v>187</v>
      </c>
      <c r="F42" s="157" t="s">
        <v>188</v>
      </c>
      <c r="G42" s="157"/>
      <c r="H42" s="158"/>
      <c r="I42" s="57">
        <v>6</v>
      </c>
      <c r="J42" s="124" t="s">
        <v>9</v>
      </c>
      <c r="K42" s="120"/>
      <c r="L42" s="337">
        <f>L43+L51+L57+L62+L71+L75</f>
        <v>377246</v>
      </c>
      <c r="M42" s="337">
        <f>M43+M51+M57+M62+M71+M75</f>
        <v>1385300</v>
      </c>
      <c r="N42" s="337">
        <f>N43+N51+N57+N62+N71+N75</f>
        <v>446548</v>
      </c>
      <c r="O42" s="357">
        <v>118</v>
      </c>
      <c r="P42" s="340">
        <f>N42/M42*100</f>
        <v>32.234750595538877</v>
      </c>
    </row>
    <row r="43" spans="1:16" x14ac:dyDescent="0.25">
      <c r="A43" s="47" t="s">
        <v>49</v>
      </c>
      <c r="B43" s="38"/>
      <c r="C43" s="38" t="s">
        <v>5</v>
      </c>
      <c r="D43" s="38"/>
      <c r="E43" s="38"/>
      <c r="F43" s="38"/>
      <c r="G43" s="38"/>
      <c r="H43" s="121"/>
      <c r="I43" s="83">
        <v>61</v>
      </c>
      <c r="J43" s="7" t="s">
        <v>17</v>
      </c>
      <c r="K43" s="88"/>
      <c r="L43" s="91">
        <v>215360</v>
      </c>
      <c r="M43" s="100">
        <f>M44+M46+M48</f>
        <v>450000</v>
      </c>
      <c r="N43" s="100">
        <f>N44+N46+N48</f>
        <v>229655</v>
      </c>
      <c r="O43" s="320">
        <v>107</v>
      </c>
      <c r="P43" s="341">
        <f>N43/M43*100</f>
        <v>51.034444444444446</v>
      </c>
    </row>
    <row r="44" spans="1:16" x14ac:dyDescent="0.25">
      <c r="A44" s="47"/>
      <c r="B44" s="38"/>
      <c r="C44" s="38"/>
      <c r="D44" s="38"/>
      <c r="E44" s="38"/>
      <c r="F44" s="38"/>
      <c r="G44" s="38"/>
      <c r="H44" s="121"/>
      <c r="I44" s="83" t="s">
        <v>281</v>
      </c>
      <c r="J44" s="7" t="s">
        <v>282</v>
      </c>
      <c r="K44" s="88"/>
      <c r="L44" s="91">
        <v>0</v>
      </c>
      <c r="M44" s="100">
        <v>439000</v>
      </c>
      <c r="N44" s="100">
        <f>SUM(N45)</f>
        <v>219372</v>
      </c>
      <c r="O44" s="320">
        <v>0</v>
      </c>
      <c r="P44" s="342">
        <f t="shared" ref="P44:P79" si="2">N44/M44*100</f>
        <v>49.97084282460137</v>
      </c>
    </row>
    <row r="45" spans="1:16" x14ac:dyDescent="0.25">
      <c r="A45" s="47"/>
      <c r="B45" s="38"/>
      <c r="C45" s="38"/>
      <c r="D45" s="38"/>
      <c r="E45" s="38"/>
      <c r="F45" s="38"/>
      <c r="G45" s="38"/>
      <c r="H45" s="121"/>
      <c r="I45" s="83" t="s">
        <v>283</v>
      </c>
      <c r="J45" s="7" t="s">
        <v>282</v>
      </c>
      <c r="K45" s="88"/>
      <c r="L45" s="91">
        <v>0</v>
      </c>
      <c r="M45" s="100">
        <v>439000</v>
      </c>
      <c r="N45" s="100">
        <v>219372</v>
      </c>
      <c r="O45" s="320">
        <v>0</v>
      </c>
      <c r="P45" s="342">
        <f t="shared" si="2"/>
        <v>49.97084282460137</v>
      </c>
    </row>
    <row r="46" spans="1:16" x14ac:dyDescent="0.25">
      <c r="A46" s="47"/>
      <c r="B46" s="38"/>
      <c r="C46" s="38"/>
      <c r="D46" s="38"/>
      <c r="E46" s="38"/>
      <c r="F46" s="38"/>
      <c r="G46" s="38"/>
      <c r="H46" s="121"/>
      <c r="I46" s="83" t="s">
        <v>284</v>
      </c>
      <c r="J46" s="7" t="s">
        <v>285</v>
      </c>
      <c r="K46" s="88"/>
      <c r="L46" s="91">
        <v>0</v>
      </c>
      <c r="M46" s="100">
        <v>10000</v>
      </c>
      <c r="N46" s="100">
        <f>SUM(N47)</f>
        <v>9761</v>
      </c>
      <c r="O46" s="320">
        <v>0</v>
      </c>
      <c r="P46" s="342">
        <f t="shared" si="2"/>
        <v>97.61</v>
      </c>
    </row>
    <row r="47" spans="1:16" x14ac:dyDescent="0.25">
      <c r="A47" s="47"/>
      <c r="B47" s="38"/>
      <c r="C47" s="38"/>
      <c r="D47" s="38"/>
      <c r="E47" s="38"/>
      <c r="F47" s="38"/>
      <c r="G47" s="38"/>
      <c r="H47" s="121"/>
      <c r="I47" s="83" t="s">
        <v>286</v>
      </c>
      <c r="J47" s="7" t="s">
        <v>287</v>
      </c>
      <c r="K47" s="88"/>
      <c r="L47" s="91">
        <v>0</v>
      </c>
      <c r="M47" s="100">
        <v>10000</v>
      </c>
      <c r="N47" s="100">
        <v>9761</v>
      </c>
      <c r="O47" s="320">
        <v>0</v>
      </c>
      <c r="P47" s="342">
        <f t="shared" si="2"/>
        <v>97.61</v>
      </c>
    </row>
    <row r="48" spans="1:16" x14ac:dyDescent="0.25">
      <c r="A48" s="47"/>
      <c r="B48" s="38"/>
      <c r="C48" s="38"/>
      <c r="D48" s="38"/>
      <c r="E48" s="38"/>
      <c r="F48" s="38"/>
      <c r="G48" s="38"/>
      <c r="H48" s="121"/>
      <c r="I48" s="83" t="s">
        <v>288</v>
      </c>
      <c r="J48" s="7" t="s">
        <v>289</v>
      </c>
      <c r="K48" s="88"/>
      <c r="L48" s="91">
        <v>0</v>
      </c>
      <c r="M48" s="100">
        <v>1000</v>
      </c>
      <c r="N48" s="100">
        <f>SUM(N49:N50)</f>
        <v>522</v>
      </c>
      <c r="O48" s="320">
        <v>0</v>
      </c>
      <c r="P48" s="342">
        <f t="shared" si="2"/>
        <v>52.2</v>
      </c>
    </row>
    <row r="49" spans="1:16" x14ac:dyDescent="0.25">
      <c r="A49" s="47"/>
      <c r="B49" s="38"/>
      <c r="C49" s="38"/>
      <c r="D49" s="38"/>
      <c r="E49" s="38"/>
      <c r="F49" s="38"/>
      <c r="G49" s="38"/>
      <c r="H49" s="121"/>
      <c r="I49" s="83" t="s">
        <v>290</v>
      </c>
      <c r="J49" s="7" t="s">
        <v>291</v>
      </c>
      <c r="K49" s="88"/>
      <c r="L49" s="91">
        <v>0</v>
      </c>
      <c r="M49" s="100">
        <v>900</v>
      </c>
      <c r="N49" s="100">
        <v>522</v>
      </c>
      <c r="O49" s="320">
        <v>0</v>
      </c>
      <c r="P49" s="342">
        <f t="shared" si="2"/>
        <v>57.999999999999993</v>
      </c>
    </row>
    <row r="50" spans="1:16" x14ac:dyDescent="0.25">
      <c r="A50" s="47"/>
      <c r="B50" s="38"/>
      <c r="C50" s="38"/>
      <c r="D50" s="38"/>
      <c r="E50" s="38"/>
      <c r="F50" s="38"/>
      <c r="G50" s="38"/>
      <c r="H50" s="121"/>
      <c r="I50" s="83" t="s">
        <v>292</v>
      </c>
      <c r="J50" s="7" t="s">
        <v>293</v>
      </c>
      <c r="K50" s="88"/>
      <c r="L50" s="91">
        <v>0</v>
      </c>
      <c r="M50" s="100">
        <v>100</v>
      </c>
      <c r="N50" s="100">
        <v>0</v>
      </c>
      <c r="O50" s="320">
        <v>0</v>
      </c>
      <c r="P50" s="342">
        <f t="shared" si="2"/>
        <v>0</v>
      </c>
    </row>
    <row r="51" spans="1:16" x14ac:dyDescent="0.25">
      <c r="A51" s="47"/>
      <c r="B51" s="38"/>
      <c r="C51" s="38"/>
      <c r="D51" s="38" t="s">
        <v>13</v>
      </c>
      <c r="E51" s="38" t="s">
        <v>187</v>
      </c>
      <c r="F51" s="38" t="s">
        <v>188</v>
      </c>
      <c r="G51" s="38"/>
      <c r="H51" s="121"/>
      <c r="I51" s="83">
        <v>63</v>
      </c>
      <c r="J51" s="7" t="s">
        <v>18</v>
      </c>
      <c r="K51" s="88"/>
      <c r="L51" s="91">
        <v>18986</v>
      </c>
      <c r="M51" s="100">
        <f>M52+M55</f>
        <v>470000</v>
      </c>
      <c r="N51" s="100">
        <f>N52+N55</f>
        <v>9224</v>
      </c>
      <c r="O51" s="320">
        <v>48</v>
      </c>
      <c r="P51" s="342">
        <f t="shared" si="2"/>
        <v>1.9625531914893617</v>
      </c>
    </row>
    <row r="52" spans="1:16" x14ac:dyDescent="0.25">
      <c r="A52" s="47"/>
      <c r="B52" s="38"/>
      <c r="C52" s="38"/>
      <c r="D52" s="38"/>
      <c r="E52" s="38"/>
      <c r="F52" s="38"/>
      <c r="G52" s="38"/>
      <c r="H52" s="121"/>
      <c r="I52" s="83" t="s">
        <v>294</v>
      </c>
      <c r="J52" s="7" t="s">
        <v>295</v>
      </c>
      <c r="K52" s="88"/>
      <c r="L52" s="91">
        <v>0</v>
      </c>
      <c r="M52" s="100">
        <f>SUM(M53:M54)</f>
        <v>460000</v>
      </c>
      <c r="N52" s="100">
        <f>SUM(N53:N54)</f>
        <v>0</v>
      </c>
      <c r="O52" s="320">
        <v>0</v>
      </c>
      <c r="P52" s="342">
        <f t="shared" si="2"/>
        <v>0</v>
      </c>
    </row>
    <row r="53" spans="1:16" x14ac:dyDescent="0.25">
      <c r="A53" s="47"/>
      <c r="B53" s="38"/>
      <c r="C53" s="38"/>
      <c r="D53" s="38"/>
      <c r="E53" s="38"/>
      <c r="F53" s="38"/>
      <c r="G53" s="38"/>
      <c r="H53" s="121"/>
      <c r="I53" s="83" t="s">
        <v>296</v>
      </c>
      <c r="J53" s="7" t="s">
        <v>297</v>
      </c>
      <c r="K53" s="88"/>
      <c r="L53" s="91">
        <v>0</v>
      </c>
      <c r="M53" s="100">
        <v>260000</v>
      </c>
      <c r="N53" s="100">
        <v>0</v>
      </c>
      <c r="O53" s="320">
        <v>0</v>
      </c>
      <c r="P53" s="342">
        <f t="shared" si="2"/>
        <v>0</v>
      </c>
    </row>
    <row r="54" spans="1:16" x14ac:dyDescent="0.25">
      <c r="A54" s="47"/>
      <c r="B54" s="38"/>
      <c r="C54" s="38"/>
      <c r="D54" s="38"/>
      <c r="E54" s="38"/>
      <c r="F54" s="38"/>
      <c r="G54" s="38"/>
      <c r="H54" s="121"/>
      <c r="I54" s="83" t="s">
        <v>298</v>
      </c>
      <c r="J54" s="7" t="s">
        <v>299</v>
      </c>
      <c r="K54" s="88"/>
      <c r="L54" s="91">
        <v>0</v>
      </c>
      <c r="M54" s="100">
        <v>200000</v>
      </c>
      <c r="N54" s="100">
        <v>0</v>
      </c>
      <c r="O54" s="320">
        <v>0</v>
      </c>
      <c r="P54" s="342">
        <f t="shared" si="2"/>
        <v>0</v>
      </c>
    </row>
    <row r="55" spans="1:16" x14ac:dyDescent="0.25">
      <c r="A55" s="47"/>
      <c r="B55" s="38"/>
      <c r="C55" s="38"/>
      <c r="D55" s="38"/>
      <c r="E55" s="38"/>
      <c r="F55" s="38"/>
      <c r="G55" s="38"/>
      <c r="H55" s="121"/>
      <c r="I55" s="83" t="s">
        <v>452</v>
      </c>
      <c r="J55" s="7" t="s">
        <v>453</v>
      </c>
      <c r="K55" s="88"/>
      <c r="L55" s="91">
        <v>0</v>
      </c>
      <c r="M55" s="100">
        <v>10000</v>
      </c>
      <c r="N55" s="100">
        <v>9224</v>
      </c>
      <c r="O55" s="320">
        <v>0</v>
      </c>
      <c r="P55" s="342">
        <f t="shared" si="2"/>
        <v>92.24</v>
      </c>
    </row>
    <row r="56" spans="1:16" x14ac:dyDescent="0.25">
      <c r="A56" s="47"/>
      <c r="B56" s="38"/>
      <c r="C56" s="38"/>
      <c r="D56" s="38"/>
      <c r="E56" s="38"/>
      <c r="F56" s="38"/>
      <c r="G56" s="38"/>
      <c r="H56" s="121"/>
      <c r="I56" s="83" t="s">
        <v>450</v>
      </c>
      <c r="J56" s="7" t="s">
        <v>451</v>
      </c>
      <c r="K56" s="88"/>
      <c r="L56" s="91">
        <v>0</v>
      </c>
      <c r="M56" s="100">
        <v>10000</v>
      </c>
      <c r="N56" s="100">
        <v>9224</v>
      </c>
      <c r="O56" s="320">
        <v>0</v>
      </c>
      <c r="P56" s="342"/>
    </row>
    <row r="57" spans="1:16" x14ac:dyDescent="0.25">
      <c r="A57" s="47"/>
      <c r="B57" s="38"/>
      <c r="C57" s="38" t="s">
        <v>5</v>
      </c>
      <c r="D57" s="38"/>
      <c r="E57" s="38"/>
      <c r="F57" s="38"/>
      <c r="G57" s="38"/>
      <c r="H57" s="121"/>
      <c r="I57" s="83">
        <v>64</v>
      </c>
      <c r="J57" s="7" t="s">
        <v>19</v>
      </c>
      <c r="K57" s="88"/>
      <c r="L57" s="91">
        <v>84374</v>
      </c>
      <c r="M57" s="100">
        <f>SUM(M58)</f>
        <v>274300</v>
      </c>
      <c r="N57" s="100">
        <f>SUM(N58)</f>
        <v>56908</v>
      </c>
      <c r="O57" s="320">
        <v>67</v>
      </c>
      <c r="P57" s="342">
        <f t="shared" si="2"/>
        <v>20.746627779803134</v>
      </c>
    </row>
    <row r="58" spans="1:16" x14ac:dyDescent="0.25">
      <c r="A58" s="47"/>
      <c r="B58" s="38"/>
      <c r="C58" s="38"/>
      <c r="D58" s="38"/>
      <c r="E58" s="38"/>
      <c r="F58" s="38"/>
      <c r="G58" s="38"/>
      <c r="H58" s="121"/>
      <c r="I58" s="83" t="s">
        <v>300</v>
      </c>
      <c r="J58" s="7" t="s">
        <v>301</v>
      </c>
      <c r="K58" s="88"/>
      <c r="L58" s="91">
        <v>0</v>
      </c>
      <c r="M58" s="100">
        <f>SUM(M59:M61)</f>
        <v>274300</v>
      </c>
      <c r="N58" s="100">
        <f>SUM(N59:N61)</f>
        <v>56908</v>
      </c>
      <c r="O58" s="320">
        <v>0</v>
      </c>
      <c r="P58" s="342">
        <f t="shared" si="2"/>
        <v>20.746627779803134</v>
      </c>
    </row>
    <row r="59" spans="1:16" x14ac:dyDescent="0.25">
      <c r="A59" s="47"/>
      <c r="B59" s="38"/>
      <c r="C59" s="38"/>
      <c r="D59" s="38"/>
      <c r="E59" s="38"/>
      <c r="F59" s="38"/>
      <c r="G59" s="38"/>
      <c r="H59" s="121"/>
      <c r="I59" s="83" t="s">
        <v>302</v>
      </c>
      <c r="J59" s="7" t="s">
        <v>303</v>
      </c>
      <c r="K59" s="88"/>
      <c r="L59" s="91">
        <v>0</v>
      </c>
      <c r="M59" s="100">
        <v>4000</v>
      </c>
      <c r="N59" s="100">
        <v>1417</v>
      </c>
      <c r="O59" s="320">
        <v>0</v>
      </c>
      <c r="P59" s="342">
        <f t="shared" si="2"/>
        <v>35.425000000000004</v>
      </c>
    </row>
    <row r="60" spans="1:16" x14ac:dyDescent="0.25">
      <c r="A60" s="47"/>
      <c r="B60" s="38"/>
      <c r="C60" s="38"/>
      <c r="D60" s="38"/>
      <c r="E60" s="38"/>
      <c r="F60" s="38"/>
      <c r="G60" s="38"/>
      <c r="H60" s="121"/>
      <c r="I60" s="83" t="s">
        <v>304</v>
      </c>
      <c r="J60" s="7" t="s">
        <v>305</v>
      </c>
      <c r="K60" s="88"/>
      <c r="L60" s="91">
        <v>0</v>
      </c>
      <c r="M60" s="100">
        <v>269300</v>
      </c>
      <c r="N60" s="100">
        <v>54682</v>
      </c>
      <c r="O60" s="320">
        <v>0</v>
      </c>
      <c r="P60" s="342">
        <f t="shared" si="2"/>
        <v>20.305235796509468</v>
      </c>
    </row>
    <row r="61" spans="1:16" x14ac:dyDescent="0.25">
      <c r="A61" s="47"/>
      <c r="B61" s="38"/>
      <c r="C61" s="38"/>
      <c r="D61" s="38"/>
      <c r="E61" s="38"/>
      <c r="F61" s="38"/>
      <c r="G61" s="38"/>
      <c r="H61" s="121"/>
      <c r="I61" s="83" t="s">
        <v>306</v>
      </c>
      <c r="J61" s="7" t="s">
        <v>307</v>
      </c>
      <c r="K61" s="88"/>
      <c r="L61" s="91">
        <v>0</v>
      </c>
      <c r="M61" s="100">
        <v>1000</v>
      </c>
      <c r="N61" s="100">
        <v>809</v>
      </c>
      <c r="O61" s="320">
        <v>0</v>
      </c>
      <c r="P61" s="342">
        <f t="shared" si="2"/>
        <v>80.900000000000006</v>
      </c>
    </row>
    <row r="62" spans="1:16" x14ac:dyDescent="0.25">
      <c r="A62" s="47"/>
      <c r="B62" s="38"/>
      <c r="C62" s="38" t="s">
        <v>5</v>
      </c>
      <c r="D62" s="38"/>
      <c r="E62" s="38"/>
      <c r="F62" s="38"/>
      <c r="G62" s="38"/>
      <c r="H62" s="121"/>
      <c r="I62" s="83">
        <v>65</v>
      </c>
      <c r="J62" s="7" t="s">
        <v>239</v>
      </c>
      <c r="K62" s="88"/>
      <c r="L62" s="91">
        <v>44541</v>
      </c>
      <c r="M62" s="100">
        <f>M63+M65+M68</f>
        <v>110000</v>
      </c>
      <c r="N62" s="100">
        <f>N63+N65+N68</f>
        <v>65417</v>
      </c>
      <c r="O62" s="320">
        <v>147</v>
      </c>
      <c r="P62" s="342">
        <f t="shared" si="2"/>
        <v>59.47</v>
      </c>
    </row>
    <row r="63" spans="1:16" x14ac:dyDescent="0.25">
      <c r="A63" s="47"/>
      <c r="B63" s="38"/>
      <c r="C63" s="38"/>
      <c r="D63" s="38"/>
      <c r="E63" s="38"/>
      <c r="F63" s="38"/>
      <c r="G63" s="38"/>
      <c r="H63" s="121"/>
      <c r="I63" s="83" t="s">
        <v>308</v>
      </c>
      <c r="J63" s="7" t="s">
        <v>309</v>
      </c>
      <c r="K63" s="88"/>
      <c r="L63" s="91">
        <v>0</v>
      </c>
      <c r="M63" s="100">
        <v>100</v>
      </c>
      <c r="N63" s="100">
        <f>SUM(N64)</f>
        <v>0</v>
      </c>
      <c r="O63" s="320">
        <v>0</v>
      </c>
      <c r="P63" s="342">
        <f t="shared" si="2"/>
        <v>0</v>
      </c>
    </row>
    <row r="64" spans="1:16" x14ac:dyDescent="0.25">
      <c r="A64" s="47"/>
      <c r="B64" s="38"/>
      <c r="C64" s="38"/>
      <c r="D64" s="38"/>
      <c r="E64" s="38"/>
      <c r="F64" s="38"/>
      <c r="G64" s="38"/>
      <c r="H64" s="121"/>
      <c r="I64" s="83" t="s">
        <v>310</v>
      </c>
      <c r="J64" s="7" t="s">
        <v>311</v>
      </c>
      <c r="K64" s="88"/>
      <c r="L64" s="91">
        <v>0</v>
      </c>
      <c r="M64" s="100">
        <v>100</v>
      </c>
      <c r="N64" s="100">
        <v>0</v>
      </c>
      <c r="O64" s="320">
        <v>0</v>
      </c>
      <c r="P64" s="342">
        <f t="shared" si="2"/>
        <v>0</v>
      </c>
    </row>
    <row r="65" spans="1:16" x14ac:dyDescent="0.25">
      <c r="A65" s="47"/>
      <c r="B65" s="38"/>
      <c r="C65" s="38"/>
      <c r="D65" s="38"/>
      <c r="E65" s="38"/>
      <c r="F65" s="38"/>
      <c r="G65" s="38"/>
      <c r="H65" s="121"/>
      <c r="I65" s="83" t="s">
        <v>312</v>
      </c>
      <c r="J65" s="7" t="s">
        <v>313</v>
      </c>
      <c r="K65" s="88"/>
      <c r="L65" s="91">
        <v>0</v>
      </c>
      <c r="M65" s="100">
        <f>SUM(M66:M67)</f>
        <v>1100</v>
      </c>
      <c r="N65" s="100">
        <f>SUM(N66:N67)</f>
        <v>748</v>
      </c>
      <c r="O65" s="320">
        <v>0</v>
      </c>
      <c r="P65" s="342">
        <f t="shared" si="2"/>
        <v>68</v>
      </c>
    </row>
    <row r="66" spans="1:16" x14ac:dyDescent="0.25">
      <c r="A66" s="47"/>
      <c r="B66" s="38"/>
      <c r="C66" s="38"/>
      <c r="D66" s="38"/>
      <c r="E66" s="38"/>
      <c r="F66" s="38"/>
      <c r="G66" s="38"/>
      <c r="H66" s="121"/>
      <c r="I66" s="83" t="s">
        <v>314</v>
      </c>
      <c r="J66" s="7" t="s">
        <v>315</v>
      </c>
      <c r="K66" s="88"/>
      <c r="L66" s="91">
        <v>0</v>
      </c>
      <c r="M66" s="100">
        <v>1000</v>
      </c>
      <c r="N66" s="100">
        <v>748</v>
      </c>
      <c r="O66" s="320">
        <v>0</v>
      </c>
      <c r="P66" s="342">
        <f t="shared" si="2"/>
        <v>74.8</v>
      </c>
    </row>
    <row r="67" spans="1:16" x14ac:dyDescent="0.25">
      <c r="A67" s="47"/>
      <c r="B67" s="38"/>
      <c r="C67" s="38"/>
      <c r="D67" s="38"/>
      <c r="E67" s="38"/>
      <c r="F67" s="38"/>
      <c r="G67" s="38"/>
      <c r="H67" s="121"/>
      <c r="I67" s="83" t="s">
        <v>316</v>
      </c>
      <c r="J67" s="7" t="s">
        <v>317</v>
      </c>
      <c r="K67" s="88"/>
      <c r="L67" s="91">
        <v>0</v>
      </c>
      <c r="M67" s="100">
        <v>100</v>
      </c>
      <c r="N67" s="100">
        <v>0</v>
      </c>
      <c r="O67" s="320">
        <v>0</v>
      </c>
      <c r="P67" s="342">
        <f t="shared" si="2"/>
        <v>0</v>
      </c>
    </row>
    <row r="68" spans="1:16" x14ac:dyDescent="0.25">
      <c r="A68" s="47"/>
      <c r="B68" s="38"/>
      <c r="C68" s="38"/>
      <c r="D68" s="38"/>
      <c r="E68" s="38"/>
      <c r="F68" s="38"/>
      <c r="G68" s="38"/>
      <c r="H68" s="121"/>
      <c r="I68" s="83" t="s">
        <v>318</v>
      </c>
      <c r="J68" s="7" t="s">
        <v>319</v>
      </c>
      <c r="K68" s="88"/>
      <c r="L68" s="91">
        <v>0</v>
      </c>
      <c r="M68" s="100">
        <f>SUM(M69:M70)</f>
        <v>108800</v>
      </c>
      <c r="N68" s="100">
        <f>SUM(N69:N70)</f>
        <v>64669</v>
      </c>
      <c r="O68" s="320">
        <v>0</v>
      </c>
      <c r="P68" s="342">
        <f t="shared" si="2"/>
        <v>59.438419117647058</v>
      </c>
    </row>
    <row r="69" spans="1:16" x14ac:dyDescent="0.25">
      <c r="A69" s="47"/>
      <c r="B69" s="38"/>
      <c r="C69" s="38"/>
      <c r="D69" s="38"/>
      <c r="E69" s="38"/>
      <c r="F69" s="38"/>
      <c r="G69" s="38"/>
      <c r="H69" s="121"/>
      <c r="I69" s="83" t="s">
        <v>320</v>
      </c>
      <c r="J69" s="7" t="s">
        <v>321</v>
      </c>
      <c r="K69" s="88"/>
      <c r="L69" s="91">
        <v>0</v>
      </c>
      <c r="M69" s="100">
        <v>1000</v>
      </c>
      <c r="N69" s="100">
        <v>173</v>
      </c>
      <c r="O69" s="320">
        <v>0</v>
      </c>
      <c r="P69" s="342">
        <f t="shared" si="2"/>
        <v>17.299999999999997</v>
      </c>
    </row>
    <row r="70" spans="1:16" x14ac:dyDescent="0.25">
      <c r="A70" s="47"/>
      <c r="B70" s="38"/>
      <c r="C70" s="38"/>
      <c r="D70" s="38"/>
      <c r="E70" s="38"/>
      <c r="F70" s="38"/>
      <c r="G70" s="38"/>
      <c r="H70" s="121"/>
      <c r="I70" s="83" t="s">
        <v>322</v>
      </c>
      <c r="J70" s="7" t="s">
        <v>323</v>
      </c>
      <c r="K70" s="88"/>
      <c r="L70" s="91">
        <v>0</v>
      </c>
      <c r="M70" s="100">
        <v>107800</v>
      </c>
      <c r="N70" s="100">
        <v>64496</v>
      </c>
      <c r="O70" s="320">
        <v>0</v>
      </c>
      <c r="P70" s="342">
        <f t="shared" si="2"/>
        <v>59.829313543599262</v>
      </c>
    </row>
    <row r="71" spans="1:16" x14ac:dyDescent="0.25">
      <c r="A71" s="47"/>
      <c r="B71" s="38"/>
      <c r="C71" s="38" t="s">
        <v>5</v>
      </c>
      <c r="D71" s="38"/>
      <c r="E71" s="38"/>
      <c r="F71" s="38"/>
      <c r="G71" s="38"/>
      <c r="H71" s="121" t="s">
        <v>76</v>
      </c>
      <c r="I71" s="83" t="s">
        <v>20</v>
      </c>
      <c r="J71" s="386" t="s">
        <v>21</v>
      </c>
      <c r="K71" s="387"/>
      <c r="L71" s="370">
        <v>13272</v>
      </c>
      <c r="M71" s="100">
        <v>80000</v>
      </c>
      <c r="N71" s="100">
        <f>SUM(N72)</f>
        <v>85000</v>
      </c>
      <c r="O71" s="320">
        <v>640</v>
      </c>
      <c r="P71" s="342">
        <f t="shared" si="2"/>
        <v>106.25</v>
      </c>
    </row>
    <row r="72" spans="1:16" x14ac:dyDescent="0.25">
      <c r="A72" s="47"/>
      <c r="B72" s="38"/>
      <c r="C72" s="38"/>
      <c r="D72" s="38"/>
      <c r="E72" s="38"/>
      <c r="F72" s="38"/>
      <c r="G72" s="38"/>
      <c r="H72" s="121"/>
      <c r="I72" s="83" t="s">
        <v>324</v>
      </c>
      <c r="J72" s="221" t="s">
        <v>325</v>
      </c>
      <c r="K72" s="222"/>
      <c r="L72" s="370">
        <v>0</v>
      </c>
      <c r="M72" s="100">
        <f>SUM(M73:M74)</f>
        <v>80000</v>
      </c>
      <c r="N72" s="100">
        <f>SUM(N73:N74)</f>
        <v>85000</v>
      </c>
      <c r="O72" s="320">
        <v>0</v>
      </c>
      <c r="P72" s="342">
        <f t="shared" si="2"/>
        <v>106.25</v>
      </c>
    </row>
    <row r="73" spans="1:16" x14ac:dyDescent="0.25">
      <c r="A73" s="47"/>
      <c r="B73" s="38"/>
      <c r="C73" s="38"/>
      <c r="D73" s="38"/>
      <c r="E73" s="38"/>
      <c r="F73" s="38"/>
      <c r="G73" s="38"/>
      <c r="H73" s="121"/>
      <c r="I73" s="83" t="s">
        <v>326</v>
      </c>
      <c r="J73" s="221" t="s">
        <v>328</v>
      </c>
      <c r="K73" s="222"/>
      <c r="L73" s="370">
        <v>0</v>
      </c>
      <c r="M73" s="100">
        <v>10000</v>
      </c>
      <c r="N73" s="100">
        <v>0</v>
      </c>
      <c r="O73" s="320">
        <v>0</v>
      </c>
      <c r="P73" s="342">
        <f t="shared" si="2"/>
        <v>0</v>
      </c>
    </row>
    <row r="74" spans="1:16" x14ac:dyDescent="0.25">
      <c r="A74" s="47"/>
      <c r="B74" s="38"/>
      <c r="C74" s="38"/>
      <c r="D74" s="38"/>
      <c r="E74" s="38"/>
      <c r="F74" s="38"/>
      <c r="G74" s="38"/>
      <c r="H74" s="121"/>
      <c r="I74" s="83" t="s">
        <v>327</v>
      </c>
      <c r="J74" s="221" t="s">
        <v>329</v>
      </c>
      <c r="K74" s="222"/>
      <c r="L74" s="370">
        <v>0</v>
      </c>
      <c r="M74" s="100">
        <v>70000</v>
      </c>
      <c r="N74" s="100">
        <v>85000</v>
      </c>
      <c r="O74" s="320">
        <v>0</v>
      </c>
      <c r="P74" s="342">
        <f t="shared" si="2"/>
        <v>121.42857142857142</v>
      </c>
    </row>
    <row r="75" spans="1:16" x14ac:dyDescent="0.25">
      <c r="A75" s="47"/>
      <c r="B75" s="38"/>
      <c r="C75" s="38" t="s">
        <v>5</v>
      </c>
      <c r="D75" s="38"/>
      <c r="E75" s="38"/>
      <c r="F75" s="38"/>
      <c r="G75" s="38"/>
      <c r="H75" s="121"/>
      <c r="I75" s="83" t="s">
        <v>22</v>
      </c>
      <c r="J75" s="7" t="s">
        <v>23</v>
      </c>
      <c r="K75" s="88"/>
      <c r="L75" s="91">
        <v>713</v>
      </c>
      <c r="M75" s="100">
        <v>1000</v>
      </c>
      <c r="N75" s="100">
        <f>N76+N78</f>
        <v>344</v>
      </c>
      <c r="O75" s="320">
        <v>48</v>
      </c>
      <c r="P75" s="342">
        <f t="shared" si="2"/>
        <v>34.4</v>
      </c>
    </row>
    <row r="76" spans="1:16" x14ac:dyDescent="0.25">
      <c r="A76" s="47"/>
      <c r="B76" s="38"/>
      <c r="C76" s="38"/>
      <c r="D76" s="38"/>
      <c r="E76" s="38"/>
      <c r="F76" s="38"/>
      <c r="G76" s="38"/>
      <c r="H76" s="121"/>
      <c r="I76" s="83" t="s">
        <v>330</v>
      </c>
      <c r="J76" s="7" t="s">
        <v>331</v>
      </c>
      <c r="K76" s="88"/>
      <c r="L76" s="91">
        <v>0</v>
      </c>
      <c r="M76" s="100">
        <v>900</v>
      </c>
      <c r="N76" s="100">
        <v>314</v>
      </c>
      <c r="O76" s="320">
        <v>0</v>
      </c>
      <c r="P76" s="342">
        <f t="shared" si="2"/>
        <v>34.888888888888893</v>
      </c>
    </row>
    <row r="77" spans="1:16" x14ac:dyDescent="0.25">
      <c r="A77" s="47"/>
      <c r="B77" s="38"/>
      <c r="C77" s="38"/>
      <c r="D77" s="38"/>
      <c r="E77" s="38"/>
      <c r="F77" s="38"/>
      <c r="G77" s="38"/>
      <c r="H77" s="121"/>
      <c r="I77" s="83" t="s">
        <v>332</v>
      </c>
      <c r="J77" s="7" t="s">
        <v>333</v>
      </c>
      <c r="K77" s="88"/>
      <c r="L77" s="91">
        <v>0</v>
      </c>
      <c r="M77" s="100">
        <v>900</v>
      </c>
      <c r="N77" s="100">
        <v>314</v>
      </c>
      <c r="O77" s="320">
        <v>0</v>
      </c>
      <c r="P77" s="342">
        <f t="shared" si="2"/>
        <v>34.888888888888893</v>
      </c>
    </row>
    <row r="78" spans="1:16" x14ac:dyDescent="0.25">
      <c r="A78" s="47"/>
      <c r="B78" s="38"/>
      <c r="C78" s="38"/>
      <c r="D78" s="38"/>
      <c r="E78" s="38"/>
      <c r="F78" s="38"/>
      <c r="G78" s="38"/>
      <c r="H78" s="121"/>
      <c r="I78" s="83" t="s">
        <v>334</v>
      </c>
      <c r="J78" s="7" t="s">
        <v>307</v>
      </c>
      <c r="K78" s="88"/>
      <c r="L78" s="91">
        <v>0</v>
      </c>
      <c r="M78" s="100">
        <v>100</v>
      </c>
      <c r="N78" s="100">
        <v>30</v>
      </c>
      <c r="O78" s="320">
        <v>0</v>
      </c>
      <c r="P78" s="342">
        <f t="shared" si="2"/>
        <v>30</v>
      </c>
    </row>
    <row r="79" spans="1:16" x14ac:dyDescent="0.25">
      <c r="A79" s="47"/>
      <c r="B79" s="38"/>
      <c r="C79" s="38"/>
      <c r="D79" s="38"/>
      <c r="E79" s="38"/>
      <c r="F79" s="38"/>
      <c r="G79" s="38"/>
      <c r="H79" s="121"/>
      <c r="I79" s="83" t="s">
        <v>337</v>
      </c>
      <c r="J79" s="7" t="s">
        <v>336</v>
      </c>
      <c r="K79" s="88"/>
      <c r="L79" s="91">
        <v>0</v>
      </c>
      <c r="M79" s="100">
        <v>100</v>
      </c>
      <c r="N79" s="100">
        <v>30</v>
      </c>
      <c r="O79" s="320">
        <v>0</v>
      </c>
      <c r="P79" s="343">
        <f t="shared" si="2"/>
        <v>30</v>
      </c>
    </row>
    <row r="80" spans="1:16" x14ac:dyDescent="0.25">
      <c r="A80" s="130"/>
      <c r="B80" s="131"/>
      <c r="C80" s="131"/>
      <c r="D80" s="131"/>
      <c r="E80" s="131"/>
      <c r="F80" s="131"/>
      <c r="G80" s="131" t="s">
        <v>189</v>
      </c>
      <c r="H80" s="132"/>
      <c r="I80" s="57">
        <v>7</v>
      </c>
      <c r="J80" s="124" t="s">
        <v>11</v>
      </c>
      <c r="K80" s="120"/>
      <c r="L80" s="126"/>
      <c r="M80" s="126">
        <v>1000</v>
      </c>
      <c r="N80" s="126" t="s">
        <v>280</v>
      </c>
      <c r="O80" s="357">
        <v>0</v>
      </c>
      <c r="P80" s="344" t="s">
        <v>280</v>
      </c>
    </row>
    <row r="81" spans="1:16" x14ac:dyDescent="0.25">
      <c r="A81" s="47"/>
      <c r="B81" s="38"/>
      <c r="C81" s="38" t="s">
        <v>3</v>
      </c>
      <c r="D81" s="38"/>
      <c r="E81" s="38"/>
      <c r="F81" s="38"/>
      <c r="G81" s="38" t="s">
        <v>189</v>
      </c>
      <c r="H81" s="121"/>
      <c r="I81" s="83">
        <v>72</v>
      </c>
      <c r="J81" s="7" t="s">
        <v>24</v>
      </c>
      <c r="K81" s="88"/>
      <c r="L81" s="91"/>
      <c r="M81" s="91">
        <v>1000</v>
      </c>
      <c r="N81" s="91" t="s">
        <v>280</v>
      </c>
      <c r="O81" s="294">
        <v>0</v>
      </c>
      <c r="P81" s="345" t="s">
        <v>280</v>
      </c>
    </row>
    <row r="82" spans="1:16" ht="13.15" customHeight="1" x14ac:dyDescent="0.25">
      <c r="A82" s="130" t="s">
        <v>49</v>
      </c>
      <c r="B82" s="131"/>
      <c r="C82" s="131" t="s">
        <v>5</v>
      </c>
      <c r="D82" s="131" t="s">
        <v>13</v>
      </c>
      <c r="E82" s="131" t="s">
        <v>187</v>
      </c>
      <c r="F82" s="131"/>
      <c r="G82" s="131" t="s">
        <v>189</v>
      </c>
      <c r="H82" s="132"/>
      <c r="I82" s="57">
        <v>3</v>
      </c>
      <c r="J82" s="124" t="s">
        <v>12</v>
      </c>
      <c r="K82" s="223"/>
      <c r="L82" s="125">
        <f>L83+L90+L118+L124+L128+L121</f>
        <v>378798</v>
      </c>
      <c r="M82" s="125">
        <f>M83+M90+M118+M124+M128+M121</f>
        <v>717300</v>
      </c>
      <c r="N82" s="125">
        <f>N83+N90+N118+N124+N128</f>
        <v>467907</v>
      </c>
      <c r="O82" s="357">
        <v>123</v>
      </c>
      <c r="P82" s="340">
        <f>N82/M82*100</f>
        <v>65.231702216645758</v>
      </c>
    </row>
    <row r="83" spans="1:16" ht="13.9" customHeight="1" x14ac:dyDescent="0.25">
      <c r="A83" s="47" t="s">
        <v>49</v>
      </c>
      <c r="B83" s="38"/>
      <c r="C83" s="38" t="s">
        <v>5</v>
      </c>
      <c r="D83" s="38"/>
      <c r="E83" s="38"/>
      <c r="F83" s="38"/>
      <c r="G83" s="38"/>
      <c r="H83" s="121"/>
      <c r="I83" s="83">
        <v>31</v>
      </c>
      <c r="J83" s="7" t="s">
        <v>25</v>
      </c>
      <c r="K83" s="88"/>
      <c r="L83" s="91">
        <v>44428</v>
      </c>
      <c r="M83" s="91">
        <f>M84+M86+M88</f>
        <v>72000</v>
      </c>
      <c r="N83" s="91">
        <f>N84+N86+N88</f>
        <v>59046</v>
      </c>
      <c r="O83" s="294">
        <v>133</v>
      </c>
      <c r="P83" s="346">
        <f>N83/M83*100</f>
        <v>82.00833333333334</v>
      </c>
    </row>
    <row r="84" spans="1:16" ht="13.9" customHeight="1" x14ac:dyDescent="0.25">
      <c r="A84" s="47"/>
      <c r="B84" s="38"/>
      <c r="C84" s="38"/>
      <c r="D84" s="38"/>
      <c r="E84" s="38"/>
      <c r="F84" s="38"/>
      <c r="G84" s="38"/>
      <c r="H84" s="121"/>
      <c r="I84" s="83" t="s">
        <v>338</v>
      </c>
      <c r="J84" s="7" t="s">
        <v>339</v>
      </c>
      <c r="K84" s="88"/>
      <c r="L84" s="91">
        <v>0</v>
      </c>
      <c r="M84" s="91">
        <v>58600</v>
      </c>
      <c r="N84" s="91">
        <f>SUM(N85)</f>
        <v>49181</v>
      </c>
      <c r="O84" s="294">
        <v>0</v>
      </c>
      <c r="P84" s="347">
        <f t="shared" ref="P84:P133" si="3">N84/M84*100</f>
        <v>83.926621160409553</v>
      </c>
    </row>
    <row r="85" spans="1:16" ht="13.9" customHeight="1" x14ac:dyDescent="0.25">
      <c r="A85" s="47"/>
      <c r="B85" s="38"/>
      <c r="C85" s="38"/>
      <c r="D85" s="38"/>
      <c r="E85" s="38"/>
      <c r="F85" s="38"/>
      <c r="G85" s="38"/>
      <c r="H85" s="121"/>
      <c r="I85" s="83" t="s">
        <v>340</v>
      </c>
      <c r="J85" s="7" t="s">
        <v>341</v>
      </c>
      <c r="K85" s="88"/>
      <c r="L85" s="91">
        <v>0</v>
      </c>
      <c r="M85" s="91">
        <v>58600</v>
      </c>
      <c r="N85" s="91">
        <v>49181</v>
      </c>
      <c r="O85" s="294">
        <v>0</v>
      </c>
      <c r="P85" s="347">
        <f t="shared" si="3"/>
        <v>83.926621160409553</v>
      </c>
    </row>
    <row r="86" spans="1:16" ht="13.9" customHeight="1" x14ac:dyDescent="0.25">
      <c r="A86" s="47"/>
      <c r="B86" s="38"/>
      <c r="C86" s="38"/>
      <c r="D86" s="38"/>
      <c r="E86" s="38"/>
      <c r="F86" s="38"/>
      <c r="G86" s="38"/>
      <c r="H86" s="121"/>
      <c r="I86" s="83" t="s">
        <v>342</v>
      </c>
      <c r="J86" s="7" t="s">
        <v>343</v>
      </c>
      <c r="K86" s="88"/>
      <c r="L86" s="91">
        <v>0</v>
      </c>
      <c r="M86" s="91">
        <v>1700</v>
      </c>
      <c r="N86" s="91">
        <f>SUM(N87)</f>
        <v>1750</v>
      </c>
      <c r="O86" s="294">
        <v>0</v>
      </c>
      <c r="P86" s="347">
        <f t="shared" si="3"/>
        <v>102.94117647058823</v>
      </c>
    </row>
    <row r="87" spans="1:16" ht="13.9" customHeight="1" x14ac:dyDescent="0.25">
      <c r="A87" s="47"/>
      <c r="B87" s="38"/>
      <c r="C87" s="38"/>
      <c r="D87" s="38"/>
      <c r="E87" s="38"/>
      <c r="F87" s="38"/>
      <c r="G87" s="38"/>
      <c r="H87" s="121"/>
      <c r="I87" s="83" t="s">
        <v>344</v>
      </c>
      <c r="J87" s="7" t="s">
        <v>343</v>
      </c>
      <c r="K87" s="88"/>
      <c r="L87" s="91">
        <v>0</v>
      </c>
      <c r="M87" s="91">
        <v>1700</v>
      </c>
      <c r="N87" s="91">
        <v>1750</v>
      </c>
      <c r="O87" s="294">
        <v>0</v>
      </c>
      <c r="P87" s="347">
        <f t="shared" si="3"/>
        <v>102.94117647058823</v>
      </c>
    </row>
    <row r="88" spans="1:16" ht="13.9" customHeight="1" x14ac:dyDescent="0.25">
      <c r="A88" s="47"/>
      <c r="B88" s="38"/>
      <c r="C88" s="38"/>
      <c r="D88" s="38"/>
      <c r="E88" s="38"/>
      <c r="F88" s="38"/>
      <c r="G88" s="38"/>
      <c r="H88" s="121"/>
      <c r="I88" s="83" t="s">
        <v>345</v>
      </c>
      <c r="J88" s="7" t="s">
        <v>346</v>
      </c>
      <c r="K88" s="88"/>
      <c r="L88" s="91">
        <v>0</v>
      </c>
      <c r="M88" s="91">
        <v>11700</v>
      </c>
      <c r="N88" s="91">
        <f>SUM(N89)</f>
        <v>8115</v>
      </c>
      <c r="O88" s="294">
        <v>0</v>
      </c>
      <c r="P88" s="347">
        <f t="shared" si="3"/>
        <v>69.358974358974351</v>
      </c>
    </row>
    <row r="89" spans="1:16" ht="13.9" customHeight="1" x14ac:dyDescent="0.25">
      <c r="A89" s="47"/>
      <c r="B89" s="38"/>
      <c r="C89" s="38"/>
      <c r="D89" s="38"/>
      <c r="E89" s="38"/>
      <c r="F89" s="38"/>
      <c r="G89" s="38"/>
      <c r="H89" s="121"/>
      <c r="I89" s="83" t="s">
        <v>347</v>
      </c>
      <c r="J89" s="7" t="s">
        <v>348</v>
      </c>
      <c r="K89" s="88"/>
      <c r="L89" s="91">
        <v>0</v>
      </c>
      <c r="M89" s="91">
        <v>11700</v>
      </c>
      <c r="N89" s="91">
        <v>8115</v>
      </c>
      <c r="O89" s="294">
        <v>0</v>
      </c>
      <c r="P89" s="347">
        <f t="shared" si="3"/>
        <v>69.358974358974351</v>
      </c>
    </row>
    <row r="90" spans="1:16" ht="13.9" customHeight="1" x14ac:dyDescent="0.25">
      <c r="A90" s="47" t="s">
        <v>49</v>
      </c>
      <c r="B90" s="38" t="s">
        <v>186</v>
      </c>
      <c r="C90" s="38" t="s">
        <v>5</v>
      </c>
      <c r="D90" s="38"/>
      <c r="E90" s="38"/>
      <c r="F90" s="38"/>
      <c r="G90" s="38"/>
      <c r="H90" s="121"/>
      <c r="I90" s="83">
        <v>32</v>
      </c>
      <c r="J90" s="7" t="s">
        <v>26</v>
      </c>
      <c r="K90" s="88"/>
      <c r="L90" s="91">
        <v>222276</v>
      </c>
      <c r="M90" s="91">
        <f>M91+M95+M101+M111</f>
        <v>463600</v>
      </c>
      <c r="N90" s="91">
        <f>N91+N95+N101+N111</f>
        <v>265622</v>
      </c>
      <c r="O90" s="294">
        <v>119</v>
      </c>
      <c r="P90" s="347">
        <f t="shared" si="3"/>
        <v>57.295513373597927</v>
      </c>
    </row>
    <row r="91" spans="1:16" ht="13.9" customHeight="1" x14ac:dyDescent="0.25">
      <c r="A91" s="47"/>
      <c r="B91" s="38"/>
      <c r="C91" s="38"/>
      <c r="D91" s="38"/>
      <c r="E91" s="38"/>
      <c r="F91" s="38"/>
      <c r="G91" s="38"/>
      <c r="H91" s="121"/>
      <c r="I91" s="83" t="s">
        <v>349</v>
      </c>
      <c r="J91" s="7" t="s">
        <v>350</v>
      </c>
      <c r="K91" s="88"/>
      <c r="L91" s="91">
        <v>0</v>
      </c>
      <c r="M91" s="91">
        <f>SUM(M92:M94)</f>
        <v>2700</v>
      </c>
      <c r="N91" s="91">
        <f>SUM(N92:N94)</f>
        <v>1275</v>
      </c>
      <c r="O91" s="294">
        <v>0</v>
      </c>
      <c r="P91" s="347">
        <f t="shared" si="3"/>
        <v>47.222222222222221</v>
      </c>
    </row>
    <row r="92" spans="1:16" ht="13.9" customHeight="1" x14ac:dyDescent="0.25">
      <c r="A92" s="47"/>
      <c r="B92" s="38"/>
      <c r="C92" s="38"/>
      <c r="D92" s="38"/>
      <c r="E92" s="38"/>
      <c r="F92" s="38"/>
      <c r="G92" s="38"/>
      <c r="H92" s="121"/>
      <c r="I92" s="83" t="s">
        <v>351</v>
      </c>
      <c r="J92" s="7" t="s">
        <v>354</v>
      </c>
      <c r="K92" s="88"/>
      <c r="L92" s="91">
        <v>0</v>
      </c>
      <c r="M92" s="91">
        <v>0</v>
      </c>
      <c r="N92" s="91">
        <v>91</v>
      </c>
      <c r="O92" s="294">
        <v>0</v>
      </c>
      <c r="P92" s="347">
        <v>0</v>
      </c>
    </row>
    <row r="93" spans="1:16" ht="13.9" customHeight="1" x14ac:dyDescent="0.25">
      <c r="A93" s="47"/>
      <c r="B93" s="38"/>
      <c r="C93" s="38"/>
      <c r="D93" s="38"/>
      <c r="E93" s="38"/>
      <c r="F93" s="38"/>
      <c r="G93" s="38"/>
      <c r="H93" s="121"/>
      <c r="I93" s="83" t="s">
        <v>352</v>
      </c>
      <c r="J93" s="7" t="s">
        <v>355</v>
      </c>
      <c r="K93" s="88"/>
      <c r="L93" s="91">
        <v>0</v>
      </c>
      <c r="M93" s="91">
        <v>1700</v>
      </c>
      <c r="N93" s="91">
        <v>1184</v>
      </c>
      <c r="O93" s="294">
        <v>0</v>
      </c>
      <c r="P93" s="347">
        <f t="shared" si="3"/>
        <v>69.647058823529406</v>
      </c>
    </row>
    <row r="94" spans="1:16" ht="13.9" customHeight="1" x14ac:dyDescent="0.25">
      <c r="A94" s="47"/>
      <c r="B94" s="38"/>
      <c r="C94" s="38"/>
      <c r="D94" s="38"/>
      <c r="E94" s="38"/>
      <c r="F94" s="38"/>
      <c r="G94" s="38"/>
      <c r="H94" s="121"/>
      <c r="I94" s="83" t="s">
        <v>353</v>
      </c>
      <c r="J94" s="7" t="s">
        <v>356</v>
      </c>
      <c r="K94" s="88"/>
      <c r="L94" s="91">
        <v>0</v>
      </c>
      <c r="M94" s="91">
        <v>1000</v>
      </c>
      <c r="N94" s="91">
        <v>0</v>
      </c>
      <c r="O94" s="294">
        <v>0</v>
      </c>
      <c r="P94" s="347">
        <f t="shared" si="3"/>
        <v>0</v>
      </c>
    </row>
    <row r="95" spans="1:16" ht="13.9" customHeight="1" x14ac:dyDescent="0.25">
      <c r="A95" s="47"/>
      <c r="B95" s="38"/>
      <c r="C95" s="38"/>
      <c r="D95" s="38"/>
      <c r="E95" s="38"/>
      <c r="F95" s="38"/>
      <c r="G95" s="38"/>
      <c r="H95" s="121"/>
      <c r="I95" s="83" t="s">
        <v>357</v>
      </c>
      <c r="J95" s="7" t="s">
        <v>358</v>
      </c>
      <c r="K95" s="88"/>
      <c r="L95" s="91">
        <v>0</v>
      </c>
      <c r="M95" s="91">
        <f>SUM(M96:M99)</f>
        <v>50200</v>
      </c>
      <c r="N95" s="91">
        <f>SUM(N96:N100)</f>
        <v>35828</v>
      </c>
      <c r="O95" s="294">
        <v>0</v>
      </c>
      <c r="P95" s="347">
        <f t="shared" si="3"/>
        <v>71.370517928286844</v>
      </c>
    </row>
    <row r="96" spans="1:16" ht="13.9" customHeight="1" x14ac:dyDescent="0.25">
      <c r="A96" s="47"/>
      <c r="B96" s="38"/>
      <c r="C96" s="38"/>
      <c r="D96" s="38"/>
      <c r="E96" s="38"/>
      <c r="F96" s="38"/>
      <c r="G96" s="38"/>
      <c r="H96" s="121"/>
      <c r="I96" s="83" t="s">
        <v>359</v>
      </c>
      <c r="J96" s="7" t="s">
        <v>363</v>
      </c>
      <c r="K96" s="88"/>
      <c r="L96" s="91">
        <v>0</v>
      </c>
      <c r="M96" s="91">
        <v>6000</v>
      </c>
      <c r="N96" s="91">
        <v>1792</v>
      </c>
      <c r="O96" s="294">
        <v>0</v>
      </c>
      <c r="P96" s="347">
        <f t="shared" si="3"/>
        <v>29.866666666666671</v>
      </c>
    </row>
    <row r="97" spans="1:16" ht="13.9" customHeight="1" x14ac:dyDescent="0.25">
      <c r="A97" s="47"/>
      <c r="B97" s="38"/>
      <c r="C97" s="38"/>
      <c r="D97" s="38"/>
      <c r="E97" s="38"/>
      <c r="F97" s="38"/>
      <c r="G97" s="38"/>
      <c r="H97" s="121"/>
      <c r="I97" s="83" t="s">
        <v>360</v>
      </c>
      <c r="J97" s="7" t="s">
        <v>364</v>
      </c>
      <c r="K97" s="88"/>
      <c r="L97" s="91">
        <v>0</v>
      </c>
      <c r="M97" s="91">
        <v>42100</v>
      </c>
      <c r="N97" s="91">
        <v>23790</v>
      </c>
      <c r="O97" s="294">
        <v>0</v>
      </c>
      <c r="P97" s="347">
        <f t="shared" si="3"/>
        <v>56.5083135391924</v>
      </c>
    </row>
    <row r="98" spans="1:16" ht="13.9" customHeight="1" x14ac:dyDescent="0.25">
      <c r="A98" s="47"/>
      <c r="B98" s="38"/>
      <c r="C98" s="38"/>
      <c r="D98" s="38"/>
      <c r="E98" s="38"/>
      <c r="F98" s="38"/>
      <c r="G98" s="38"/>
      <c r="H98" s="121"/>
      <c r="I98" s="83" t="s">
        <v>361</v>
      </c>
      <c r="J98" s="7" t="s">
        <v>365</v>
      </c>
      <c r="K98" s="88"/>
      <c r="L98" s="91">
        <v>0</v>
      </c>
      <c r="M98" s="91">
        <v>800</v>
      </c>
      <c r="N98" s="91">
        <v>9432</v>
      </c>
      <c r="O98" s="294">
        <v>0</v>
      </c>
      <c r="P98" s="347">
        <f t="shared" si="3"/>
        <v>1179</v>
      </c>
    </row>
    <row r="99" spans="1:16" ht="13.9" customHeight="1" x14ac:dyDescent="0.25">
      <c r="A99" s="47"/>
      <c r="B99" s="38"/>
      <c r="C99" s="38"/>
      <c r="D99" s="38"/>
      <c r="E99" s="38"/>
      <c r="F99" s="38"/>
      <c r="G99" s="38"/>
      <c r="H99" s="121"/>
      <c r="I99" s="83" t="s">
        <v>362</v>
      </c>
      <c r="J99" s="7" t="s">
        <v>366</v>
      </c>
      <c r="K99" s="88"/>
      <c r="L99" s="91">
        <v>0</v>
      </c>
      <c r="M99" s="91">
        <v>1300</v>
      </c>
      <c r="N99" s="91">
        <v>708</v>
      </c>
      <c r="O99" s="294">
        <v>0</v>
      </c>
      <c r="P99" s="347">
        <f t="shared" si="3"/>
        <v>54.46153846153846</v>
      </c>
    </row>
    <row r="100" spans="1:16" ht="13.9" customHeight="1" x14ac:dyDescent="0.25">
      <c r="A100" s="47"/>
      <c r="B100" s="38"/>
      <c r="C100" s="38"/>
      <c r="D100" s="38"/>
      <c r="E100" s="38"/>
      <c r="F100" s="38"/>
      <c r="G100" s="38"/>
      <c r="H100" s="121"/>
      <c r="I100" s="83" t="s">
        <v>458</v>
      </c>
      <c r="J100" s="7" t="s">
        <v>459</v>
      </c>
      <c r="K100" s="88"/>
      <c r="L100" s="91">
        <v>0</v>
      </c>
      <c r="M100" s="91"/>
      <c r="N100" s="91">
        <v>106</v>
      </c>
      <c r="O100" s="294">
        <v>0</v>
      </c>
      <c r="P100" s="347">
        <v>0</v>
      </c>
    </row>
    <row r="101" spans="1:16" ht="13.9" customHeight="1" x14ac:dyDescent="0.25">
      <c r="A101" s="47"/>
      <c r="B101" s="38"/>
      <c r="C101" s="38"/>
      <c r="D101" s="38"/>
      <c r="E101" s="38"/>
      <c r="F101" s="38"/>
      <c r="G101" s="38"/>
      <c r="H101" s="121"/>
      <c r="I101" s="83" t="s">
        <v>367</v>
      </c>
      <c r="J101" s="7" t="s">
        <v>368</v>
      </c>
      <c r="K101" s="88"/>
      <c r="L101" s="91">
        <v>0</v>
      </c>
      <c r="M101" s="91">
        <f>SUM(M102:M110)</f>
        <v>367533</v>
      </c>
      <c r="N101" s="91">
        <f>SUM(N102:N110)</f>
        <v>204693</v>
      </c>
      <c r="O101" s="294">
        <v>0</v>
      </c>
      <c r="P101" s="347">
        <f t="shared" si="3"/>
        <v>55.693774436581201</v>
      </c>
    </row>
    <row r="102" spans="1:16" ht="13.9" customHeight="1" x14ac:dyDescent="0.25">
      <c r="A102" s="47"/>
      <c r="B102" s="38"/>
      <c r="C102" s="38"/>
      <c r="D102" s="38"/>
      <c r="E102" s="38"/>
      <c r="F102" s="38"/>
      <c r="G102" s="38"/>
      <c r="H102" s="121"/>
      <c r="I102" s="83" t="s">
        <v>369</v>
      </c>
      <c r="J102" s="7" t="s">
        <v>377</v>
      </c>
      <c r="K102" s="88"/>
      <c r="L102" s="91">
        <v>0</v>
      </c>
      <c r="M102" s="91">
        <v>3600</v>
      </c>
      <c r="N102" s="91">
        <v>3400</v>
      </c>
      <c r="O102" s="294">
        <v>0</v>
      </c>
      <c r="P102" s="347">
        <f t="shared" si="3"/>
        <v>94.444444444444443</v>
      </c>
    </row>
    <row r="103" spans="1:16" ht="13.9" customHeight="1" x14ac:dyDescent="0.25">
      <c r="A103" s="47"/>
      <c r="B103" s="38"/>
      <c r="C103" s="38"/>
      <c r="D103" s="38"/>
      <c r="E103" s="38"/>
      <c r="F103" s="38"/>
      <c r="G103" s="38"/>
      <c r="H103" s="121"/>
      <c r="I103" s="83" t="s">
        <v>370</v>
      </c>
      <c r="J103" s="7" t="s">
        <v>378</v>
      </c>
      <c r="K103" s="88"/>
      <c r="L103" s="91">
        <v>0</v>
      </c>
      <c r="M103" s="91">
        <v>306303</v>
      </c>
      <c r="N103" s="91">
        <v>158870</v>
      </c>
      <c r="O103" s="294">
        <v>0</v>
      </c>
      <c r="P103" s="347">
        <f t="shared" si="3"/>
        <v>51.866942210817392</v>
      </c>
    </row>
    <row r="104" spans="1:16" ht="13.9" customHeight="1" x14ac:dyDescent="0.25">
      <c r="A104" s="47"/>
      <c r="B104" s="38"/>
      <c r="C104" s="38"/>
      <c r="D104" s="38"/>
      <c r="E104" s="38"/>
      <c r="F104" s="38"/>
      <c r="G104" s="38"/>
      <c r="H104" s="121"/>
      <c r="I104" s="83" t="s">
        <v>371</v>
      </c>
      <c r="J104" s="7" t="s">
        <v>379</v>
      </c>
      <c r="K104" s="88"/>
      <c r="L104" s="91">
        <v>0</v>
      </c>
      <c r="M104" s="91">
        <v>10000</v>
      </c>
      <c r="N104" s="91">
        <v>2383</v>
      </c>
      <c r="O104" s="294">
        <v>0</v>
      </c>
      <c r="P104" s="347">
        <f t="shared" si="3"/>
        <v>23.830000000000002</v>
      </c>
    </row>
    <row r="105" spans="1:16" ht="13.9" customHeight="1" x14ac:dyDescent="0.25">
      <c r="A105" s="47"/>
      <c r="B105" s="38"/>
      <c r="C105" s="38"/>
      <c r="D105" s="38"/>
      <c r="E105" s="38"/>
      <c r="F105" s="38"/>
      <c r="G105" s="38"/>
      <c r="H105" s="121"/>
      <c r="I105" s="83" t="s">
        <v>372</v>
      </c>
      <c r="J105" s="7" t="s">
        <v>380</v>
      </c>
      <c r="K105" s="88"/>
      <c r="L105" s="91">
        <v>0</v>
      </c>
      <c r="M105" s="91">
        <v>3000</v>
      </c>
      <c r="N105" s="91">
        <v>441</v>
      </c>
      <c r="O105" s="294">
        <v>0</v>
      </c>
      <c r="P105" s="347">
        <f t="shared" si="3"/>
        <v>14.7</v>
      </c>
    </row>
    <row r="106" spans="1:16" ht="13.9" customHeight="1" x14ac:dyDescent="0.25">
      <c r="A106" s="47"/>
      <c r="B106" s="38"/>
      <c r="C106" s="38"/>
      <c r="D106" s="38"/>
      <c r="E106" s="38"/>
      <c r="F106" s="38"/>
      <c r="G106" s="38"/>
      <c r="H106" s="121"/>
      <c r="I106" s="83" t="s">
        <v>460</v>
      </c>
      <c r="J106" s="7" t="s">
        <v>461</v>
      </c>
      <c r="K106" s="88"/>
      <c r="L106" s="91">
        <v>0</v>
      </c>
      <c r="M106" s="91"/>
      <c r="N106" s="91">
        <v>350</v>
      </c>
      <c r="O106" s="294">
        <v>0</v>
      </c>
      <c r="P106" s="347">
        <v>0</v>
      </c>
    </row>
    <row r="107" spans="1:16" ht="13.9" customHeight="1" x14ac:dyDescent="0.25">
      <c r="A107" s="47"/>
      <c r="B107" s="38"/>
      <c r="C107" s="38"/>
      <c r="D107" s="38"/>
      <c r="E107" s="38"/>
      <c r="F107" s="38"/>
      <c r="G107" s="38"/>
      <c r="H107" s="121"/>
      <c r="I107" s="83" t="s">
        <v>373</v>
      </c>
      <c r="J107" s="7" t="s">
        <v>381</v>
      </c>
      <c r="K107" s="88"/>
      <c r="L107" s="91">
        <v>0</v>
      </c>
      <c r="M107" s="91">
        <v>30</v>
      </c>
      <c r="N107" s="91">
        <v>329</v>
      </c>
      <c r="O107" s="294">
        <v>0</v>
      </c>
      <c r="P107" s="347">
        <f t="shared" si="3"/>
        <v>1096.6666666666667</v>
      </c>
    </row>
    <row r="108" spans="1:16" ht="13.9" customHeight="1" x14ac:dyDescent="0.25">
      <c r="A108" s="47"/>
      <c r="B108" s="38"/>
      <c r="C108" s="38"/>
      <c r="D108" s="38"/>
      <c r="E108" s="38"/>
      <c r="F108" s="38"/>
      <c r="G108" s="38"/>
      <c r="H108" s="121"/>
      <c r="I108" s="83" t="s">
        <v>374</v>
      </c>
      <c r="J108" s="7" t="s">
        <v>382</v>
      </c>
      <c r="K108" s="88"/>
      <c r="L108" s="91">
        <v>0</v>
      </c>
      <c r="M108" s="91">
        <v>20000</v>
      </c>
      <c r="N108" s="91">
        <v>30840</v>
      </c>
      <c r="O108" s="294">
        <v>0</v>
      </c>
      <c r="P108" s="347">
        <f t="shared" si="3"/>
        <v>154.20000000000002</v>
      </c>
    </row>
    <row r="109" spans="1:16" ht="13.9" customHeight="1" x14ac:dyDescent="0.25">
      <c r="A109" s="47"/>
      <c r="B109" s="38"/>
      <c r="C109" s="38"/>
      <c r="D109" s="38"/>
      <c r="E109" s="38"/>
      <c r="F109" s="38"/>
      <c r="G109" s="38"/>
      <c r="H109" s="121"/>
      <c r="I109" s="83" t="s">
        <v>375</v>
      </c>
      <c r="J109" s="7" t="s">
        <v>383</v>
      </c>
      <c r="K109" s="88"/>
      <c r="L109" s="91">
        <v>0</v>
      </c>
      <c r="M109" s="91">
        <v>3600</v>
      </c>
      <c r="N109" s="91">
        <v>2061</v>
      </c>
      <c r="O109" s="294">
        <v>0</v>
      </c>
      <c r="P109" s="347">
        <f t="shared" si="3"/>
        <v>57.25</v>
      </c>
    </row>
    <row r="110" spans="1:16" ht="13.9" customHeight="1" x14ac:dyDescent="0.25">
      <c r="A110" s="47"/>
      <c r="B110" s="38"/>
      <c r="C110" s="38"/>
      <c r="D110" s="38"/>
      <c r="E110" s="38"/>
      <c r="F110" s="38"/>
      <c r="G110" s="38"/>
      <c r="H110" s="121"/>
      <c r="I110" s="83" t="s">
        <v>376</v>
      </c>
      <c r="J110" s="7" t="s">
        <v>384</v>
      </c>
      <c r="K110" s="88"/>
      <c r="L110" s="91">
        <v>0</v>
      </c>
      <c r="M110" s="91">
        <v>21000</v>
      </c>
      <c r="N110" s="91">
        <v>6019</v>
      </c>
      <c r="O110" s="294">
        <v>0</v>
      </c>
      <c r="P110" s="347">
        <f t="shared" si="3"/>
        <v>28.661904761904761</v>
      </c>
    </row>
    <row r="111" spans="1:16" ht="13.9" customHeight="1" x14ac:dyDescent="0.25">
      <c r="A111" s="47"/>
      <c r="B111" s="38"/>
      <c r="C111" s="38"/>
      <c r="D111" s="38"/>
      <c r="E111" s="38"/>
      <c r="F111" s="38"/>
      <c r="G111" s="38"/>
      <c r="H111" s="121"/>
      <c r="I111" s="83" t="s">
        <v>385</v>
      </c>
      <c r="J111" s="7" t="s">
        <v>386</v>
      </c>
      <c r="K111" s="88"/>
      <c r="L111" s="91">
        <v>0</v>
      </c>
      <c r="M111" s="91">
        <f>SUM(M112:M117)</f>
        <v>43167</v>
      </c>
      <c r="N111" s="91">
        <f>SUM(N112:N117)</f>
        <v>23826</v>
      </c>
      <c r="O111" s="294">
        <v>0</v>
      </c>
      <c r="P111" s="347">
        <f t="shared" si="3"/>
        <v>55.194940579609423</v>
      </c>
    </row>
    <row r="112" spans="1:16" ht="13.9" customHeight="1" x14ac:dyDescent="0.25">
      <c r="A112" s="47"/>
      <c r="B112" s="38"/>
      <c r="C112" s="38"/>
      <c r="D112" s="38"/>
      <c r="E112" s="38"/>
      <c r="F112" s="38"/>
      <c r="G112" s="38"/>
      <c r="H112" s="121"/>
      <c r="I112" s="83" t="s">
        <v>387</v>
      </c>
      <c r="J112" s="7" t="s">
        <v>393</v>
      </c>
      <c r="K112" s="88"/>
      <c r="L112" s="91">
        <v>0</v>
      </c>
      <c r="M112" s="91">
        <v>14467</v>
      </c>
      <c r="N112" s="91">
        <v>7708</v>
      </c>
      <c r="O112" s="294">
        <v>0</v>
      </c>
      <c r="P112" s="347">
        <f t="shared" si="3"/>
        <v>53.279878343816968</v>
      </c>
    </row>
    <row r="113" spans="1:16" ht="13.9" customHeight="1" x14ac:dyDescent="0.25">
      <c r="A113" s="47"/>
      <c r="B113" s="38"/>
      <c r="C113" s="38"/>
      <c r="D113" s="38"/>
      <c r="E113" s="38"/>
      <c r="F113" s="38"/>
      <c r="G113" s="38"/>
      <c r="H113" s="121"/>
      <c r="I113" s="83" t="s">
        <v>388</v>
      </c>
      <c r="J113" s="7" t="s">
        <v>394</v>
      </c>
      <c r="K113" s="88"/>
      <c r="L113" s="91">
        <v>0</v>
      </c>
      <c r="M113" s="91">
        <v>3500</v>
      </c>
      <c r="N113" s="91">
        <v>2721</v>
      </c>
      <c r="O113" s="294">
        <v>0</v>
      </c>
      <c r="P113" s="347">
        <f t="shared" si="3"/>
        <v>77.742857142857147</v>
      </c>
    </row>
    <row r="114" spans="1:16" ht="13.9" customHeight="1" x14ac:dyDescent="0.25">
      <c r="A114" s="47"/>
      <c r="B114" s="38"/>
      <c r="C114" s="38"/>
      <c r="D114" s="38"/>
      <c r="E114" s="38"/>
      <c r="F114" s="38"/>
      <c r="G114" s="38"/>
      <c r="H114" s="121"/>
      <c r="I114" s="83" t="s">
        <v>389</v>
      </c>
      <c r="J114" s="7" t="s">
        <v>395</v>
      </c>
      <c r="K114" s="88"/>
      <c r="L114" s="91">
        <v>0</v>
      </c>
      <c r="M114" s="91">
        <v>7500</v>
      </c>
      <c r="N114" s="91">
        <v>4786</v>
      </c>
      <c r="O114" s="294">
        <v>0</v>
      </c>
      <c r="P114" s="347">
        <f t="shared" si="3"/>
        <v>63.813333333333333</v>
      </c>
    </row>
    <row r="115" spans="1:16" ht="13.9" customHeight="1" x14ac:dyDescent="0.25">
      <c r="A115" s="47"/>
      <c r="B115" s="38"/>
      <c r="C115" s="38"/>
      <c r="D115" s="38"/>
      <c r="E115" s="38"/>
      <c r="F115" s="38"/>
      <c r="G115" s="38"/>
      <c r="H115" s="121"/>
      <c r="I115" s="83" t="s">
        <v>390</v>
      </c>
      <c r="J115" s="7" t="s">
        <v>396</v>
      </c>
      <c r="K115" s="88"/>
      <c r="L115" s="91">
        <v>0</v>
      </c>
      <c r="M115" s="91">
        <v>500</v>
      </c>
      <c r="N115" s="91">
        <v>929</v>
      </c>
      <c r="O115" s="294">
        <v>0</v>
      </c>
      <c r="P115" s="347">
        <f t="shared" si="3"/>
        <v>185.8</v>
      </c>
    </row>
    <row r="116" spans="1:16" ht="13.9" customHeight="1" x14ac:dyDescent="0.25">
      <c r="A116" s="47"/>
      <c r="B116" s="38"/>
      <c r="C116" s="38"/>
      <c r="D116" s="38"/>
      <c r="E116" s="38"/>
      <c r="F116" s="38"/>
      <c r="G116" s="38"/>
      <c r="H116" s="121"/>
      <c r="I116" s="83" t="s">
        <v>391</v>
      </c>
      <c r="J116" s="7" t="s">
        <v>397</v>
      </c>
      <c r="K116" s="88"/>
      <c r="L116" s="91">
        <v>0</v>
      </c>
      <c r="M116" s="91">
        <v>2200</v>
      </c>
      <c r="N116" s="91">
        <v>145</v>
      </c>
      <c r="O116" s="294">
        <v>0</v>
      </c>
      <c r="P116" s="347">
        <f t="shared" si="3"/>
        <v>6.5909090909090899</v>
      </c>
    </row>
    <row r="117" spans="1:16" ht="13.9" customHeight="1" x14ac:dyDescent="0.25">
      <c r="A117" s="47"/>
      <c r="B117" s="38"/>
      <c r="C117" s="38"/>
      <c r="D117" s="38"/>
      <c r="E117" s="38"/>
      <c r="F117" s="38"/>
      <c r="G117" s="38"/>
      <c r="H117" s="121"/>
      <c r="I117" s="83" t="s">
        <v>392</v>
      </c>
      <c r="J117" s="7" t="s">
        <v>398</v>
      </c>
      <c r="K117" s="88"/>
      <c r="L117" s="91">
        <v>0</v>
      </c>
      <c r="M117" s="91">
        <v>15000</v>
      </c>
      <c r="N117" s="91">
        <v>7537</v>
      </c>
      <c r="O117" s="294">
        <v>0</v>
      </c>
      <c r="P117" s="347">
        <f t="shared" si="3"/>
        <v>50.246666666666663</v>
      </c>
    </row>
    <row r="118" spans="1:16" ht="13.9" customHeight="1" x14ac:dyDescent="0.25">
      <c r="A118" s="47" t="s">
        <v>49</v>
      </c>
      <c r="B118" s="38"/>
      <c r="C118" s="38" t="s">
        <v>5</v>
      </c>
      <c r="D118" s="38"/>
      <c r="E118" s="38"/>
      <c r="F118" s="38"/>
      <c r="G118" s="38"/>
      <c r="H118" s="121"/>
      <c r="I118" s="83">
        <v>34</v>
      </c>
      <c r="J118" s="7" t="s">
        <v>27</v>
      </c>
      <c r="K118" s="88"/>
      <c r="L118" s="91">
        <v>1272</v>
      </c>
      <c r="M118" s="91">
        <f>SUM(M119:M120)</f>
        <v>2300</v>
      </c>
      <c r="N118" s="91">
        <v>840</v>
      </c>
      <c r="O118" s="294">
        <v>66</v>
      </c>
      <c r="P118" s="347">
        <f t="shared" si="3"/>
        <v>36.521739130434781</v>
      </c>
    </row>
    <row r="119" spans="1:16" ht="13.9" customHeight="1" x14ac:dyDescent="0.25">
      <c r="A119" s="47"/>
      <c r="B119" s="38"/>
      <c r="C119" s="38"/>
      <c r="D119" s="38"/>
      <c r="E119" s="38"/>
      <c r="F119" s="38"/>
      <c r="G119" s="38"/>
      <c r="H119" s="121"/>
      <c r="I119" s="83" t="s">
        <v>399</v>
      </c>
      <c r="J119" s="7" t="s">
        <v>400</v>
      </c>
      <c r="K119" s="88"/>
      <c r="L119" s="91">
        <v>0</v>
      </c>
      <c r="M119" s="91">
        <v>1000</v>
      </c>
      <c r="N119" s="91">
        <v>840</v>
      </c>
      <c r="O119" s="294">
        <v>0</v>
      </c>
      <c r="P119" s="347">
        <f t="shared" si="3"/>
        <v>84</v>
      </c>
    </row>
    <row r="120" spans="1:16" ht="13.9" customHeight="1" x14ac:dyDescent="0.25">
      <c r="A120" s="47"/>
      <c r="B120" s="38"/>
      <c r="C120" s="38"/>
      <c r="D120" s="38"/>
      <c r="E120" s="38"/>
      <c r="F120" s="38"/>
      <c r="G120" s="38"/>
      <c r="H120" s="121"/>
      <c r="I120" s="83" t="s">
        <v>401</v>
      </c>
      <c r="J120" s="7" t="s">
        <v>402</v>
      </c>
      <c r="K120" s="88"/>
      <c r="L120" s="91">
        <v>0</v>
      </c>
      <c r="M120" s="91">
        <v>1300</v>
      </c>
      <c r="N120" s="91">
        <v>840</v>
      </c>
      <c r="O120" s="294">
        <v>0</v>
      </c>
      <c r="P120" s="347">
        <f t="shared" si="3"/>
        <v>64.615384615384613</v>
      </c>
    </row>
    <row r="121" spans="1:16" ht="13.9" customHeight="1" x14ac:dyDescent="0.25">
      <c r="A121" s="47"/>
      <c r="B121" s="38"/>
      <c r="C121" s="38"/>
      <c r="D121" s="38"/>
      <c r="E121" s="38"/>
      <c r="F121" s="38"/>
      <c r="G121" s="38"/>
      <c r="H121" s="121"/>
      <c r="I121" s="83" t="s">
        <v>79</v>
      </c>
      <c r="J121" s="7" t="s">
        <v>80</v>
      </c>
      <c r="K121" s="88"/>
      <c r="L121" s="91">
        <v>0</v>
      </c>
      <c r="M121" s="91">
        <v>5000</v>
      </c>
      <c r="N121" s="91">
        <v>0</v>
      </c>
      <c r="O121" s="294">
        <v>0</v>
      </c>
      <c r="P121" s="347">
        <f t="shared" si="3"/>
        <v>0</v>
      </c>
    </row>
    <row r="122" spans="1:16" ht="13.9" customHeight="1" x14ac:dyDescent="0.25">
      <c r="A122" s="47"/>
      <c r="B122" s="38"/>
      <c r="C122" s="38"/>
      <c r="D122" s="38"/>
      <c r="E122" s="38"/>
      <c r="F122" s="38"/>
      <c r="G122" s="38"/>
      <c r="H122" s="121"/>
      <c r="I122" s="83" t="s">
        <v>454</v>
      </c>
      <c r="J122" s="7" t="s">
        <v>455</v>
      </c>
      <c r="K122" s="88"/>
      <c r="L122" s="91">
        <v>0</v>
      </c>
      <c r="M122" s="91">
        <v>5000</v>
      </c>
      <c r="N122" s="91">
        <v>0</v>
      </c>
      <c r="O122" s="294">
        <v>0</v>
      </c>
      <c r="P122" s="347">
        <f t="shared" si="3"/>
        <v>0</v>
      </c>
    </row>
    <row r="123" spans="1:16" ht="13.9" customHeight="1" x14ac:dyDescent="0.25">
      <c r="A123" s="47"/>
      <c r="B123" s="38"/>
      <c r="C123" s="38"/>
      <c r="D123" s="38"/>
      <c r="E123" s="38"/>
      <c r="F123" s="38"/>
      <c r="G123" s="38"/>
      <c r="H123" s="121"/>
      <c r="I123" s="83" t="s">
        <v>456</v>
      </c>
      <c r="J123" s="7" t="s">
        <v>457</v>
      </c>
      <c r="K123" s="88"/>
      <c r="L123" s="91">
        <v>0</v>
      </c>
      <c r="M123" s="91">
        <v>5000</v>
      </c>
      <c r="N123" s="91">
        <v>0</v>
      </c>
      <c r="O123" s="294">
        <v>0</v>
      </c>
      <c r="P123" s="347">
        <f t="shared" si="3"/>
        <v>0</v>
      </c>
    </row>
    <row r="124" spans="1:16" ht="13.9" customHeight="1" x14ac:dyDescent="0.25">
      <c r="A124" s="47"/>
      <c r="B124" s="38"/>
      <c r="C124" s="38" t="s">
        <v>5</v>
      </c>
      <c r="D124" s="38"/>
      <c r="E124" s="38" t="s">
        <v>187</v>
      </c>
      <c r="F124" s="38"/>
      <c r="G124" s="38"/>
      <c r="H124" s="121"/>
      <c r="I124" s="83">
        <v>37</v>
      </c>
      <c r="J124" s="7" t="s">
        <v>28</v>
      </c>
      <c r="K124" s="88"/>
      <c r="L124" s="91">
        <v>46862</v>
      </c>
      <c r="M124" s="91">
        <f>SUM(M125)</f>
        <v>88500</v>
      </c>
      <c r="N124" s="91">
        <f>SUM(N125)</f>
        <v>59440</v>
      </c>
      <c r="O124" s="294">
        <v>127</v>
      </c>
      <c r="P124" s="347">
        <f t="shared" si="3"/>
        <v>67.163841807909606</v>
      </c>
    </row>
    <row r="125" spans="1:16" ht="13.9" customHeight="1" x14ac:dyDescent="0.25">
      <c r="A125" s="47"/>
      <c r="B125" s="38"/>
      <c r="C125" s="38"/>
      <c r="D125" s="38"/>
      <c r="E125" s="38"/>
      <c r="F125" s="38"/>
      <c r="G125" s="38"/>
      <c r="H125" s="121"/>
      <c r="I125" s="83" t="s">
        <v>403</v>
      </c>
      <c r="J125" s="7" t="s">
        <v>404</v>
      </c>
      <c r="K125" s="88"/>
      <c r="L125" s="91">
        <v>0</v>
      </c>
      <c r="M125" s="91">
        <f>SUM(M126:M127)</f>
        <v>88500</v>
      </c>
      <c r="N125" s="91">
        <f>SUM(N126:N127)</f>
        <v>59440</v>
      </c>
      <c r="O125" s="294">
        <v>0</v>
      </c>
      <c r="P125" s="347">
        <f t="shared" si="3"/>
        <v>67.163841807909606</v>
      </c>
    </row>
    <row r="126" spans="1:16" ht="13.9" customHeight="1" x14ac:dyDescent="0.25">
      <c r="A126" s="47"/>
      <c r="B126" s="38"/>
      <c r="C126" s="38"/>
      <c r="D126" s="38"/>
      <c r="E126" s="38"/>
      <c r="F126" s="38"/>
      <c r="G126" s="38"/>
      <c r="H126" s="121"/>
      <c r="I126" s="83" t="s">
        <v>405</v>
      </c>
      <c r="J126" s="7" t="s">
        <v>406</v>
      </c>
      <c r="K126" s="88"/>
      <c r="L126" s="91">
        <v>0</v>
      </c>
      <c r="M126" s="91">
        <v>25000</v>
      </c>
      <c r="N126" s="91">
        <v>15940</v>
      </c>
      <c r="O126" s="294">
        <v>0</v>
      </c>
      <c r="P126" s="347">
        <f t="shared" si="3"/>
        <v>63.759999999999991</v>
      </c>
    </row>
    <row r="127" spans="1:16" ht="13.9" customHeight="1" x14ac:dyDescent="0.25">
      <c r="A127" s="47"/>
      <c r="B127" s="38"/>
      <c r="C127" s="38"/>
      <c r="D127" s="38"/>
      <c r="E127" s="38"/>
      <c r="F127" s="38"/>
      <c r="G127" s="38"/>
      <c r="H127" s="121"/>
      <c r="I127" s="83" t="s">
        <v>407</v>
      </c>
      <c r="J127" s="7" t="s">
        <v>408</v>
      </c>
      <c r="K127" s="88"/>
      <c r="L127" s="91">
        <v>0</v>
      </c>
      <c r="M127" s="91">
        <v>63500</v>
      </c>
      <c r="N127" s="91">
        <v>43500</v>
      </c>
      <c r="O127" s="294">
        <v>0</v>
      </c>
      <c r="P127" s="347">
        <f t="shared" si="3"/>
        <v>68.503937007874015</v>
      </c>
    </row>
    <row r="128" spans="1:16" ht="13.9" customHeight="1" x14ac:dyDescent="0.25">
      <c r="A128" s="47"/>
      <c r="B128" s="38"/>
      <c r="C128" s="38" t="s">
        <v>5</v>
      </c>
      <c r="D128" s="38"/>
      <c r="E128" s="38" t="s">
        <v>187</v>
      </c>
      <c r="F128" s="38"/>
      <c r="G128" s="38"/>
      <c r="H128" s="121"/>
      <c r="I128" s="83">
        <v>38</v>
      </c>
      <c r="J128" s="7" t="s">
        <v>29</v>
      </c>
      <c r="K128" s="88"/>
      <c r="L128" s="91">
        <v>63960</v>
      </c>
      <c r="M128" s="91">
        <f>M129+M132+M134</f>
        <v>85900</v>
      </c>
      <c r="N128" s="91">
        <f>N129+N132+N134</f>
        <v>82959</v>
      </c>
      <c r="O128" s="294">
        <v>130</v>
      </c>
      <c r="P128" s="347">
        <f t="shared" si="3"/>
        <v>96.57625145518044</v>
      </c>
    </row>
    <row r="129" spans="1:16" ht="13.9" customHeight="1" x14ac:dyDescent="0.25">
      <c r="A129" s="47"/>
      <c r="B129" s="38"/>
      <c r="C129" s="38"/>
      <c r="D129" s="38"/>
      <c r="E129" s="38"/>
      <c r="F129" s="38"/>
      <c r="G129" s="38"/>
      <c r="H129" s="121"/>
      <c r="I129" s="83" t="s">
        <v>409</v>
      </c>
      <c r="J129" s="7" t="s">
        <v>328</v>
      </c>
      <c r="K129" s="88"/>
      <c r="L129" s="91">
        <v>0</v>
      </c>
      <c r="M129" s="91">
        <v>84900</v>
      </c>
      <c r="N129" s="91">
        <f>SUM(N130:N131)</f>
        <v>62959</v>
      </c>
      <c r="O129" s="294">
        <v>0</v>
      </c>
      <c r="P129" s="347">
        <f t="shared" si="3"/>
        <v>74.156654888103645</v>
      </c>
    </row>
    <row r="130" spans="1:16" ht="13.9" customHeight="1" x14ac:dyDescent="0.25">
      <c r="A130" s="47"/>
      <c r="B130" s="38"/>
      <c r="C130" s="38"/>
      <c r="D130" s="38"/>
      <c r="E130" s="38"/>
      <c r="F130" s="38"/>
      <c r="G130" s="38"/>
      <c r="H130" s="121"/>
      <c r="I130" s="83" t="s">
        <v>410</v>
      </c>
      <c r="J130" s="7" t="s">
        <v>411</v>
      </c>
      <c r="K130" s="88"/>
      <c r="L130" s="91">
        <v>0</v>
      </c>
      <c r="M130" s="91">
        <v>84900</v>
      </c>
      <c r="N130" s="91">
        <v>62959</v>
      </c>
      <c r="O130" s="294">
        <v>0</v>
      </c>
      <c r="P130" s="347">
        <f t="shared" si="3"/>
        <v>74.156654888103645</v>
      </c>
    </row>
    <row r="131" spans="1:16" ht="13.9" customHeight="1" x14ac:dyDescent="0.25">
      <c r="A131" s="47"/>
      <c r="B131" s="38"/>
      <c r="C131" s="38"/>
      <c r="D131" s="38"/>
      <c r="E131" s="38"/>
      <c r="F131" s="38"/>
      <c r="G131" s="38"/>
      <c r="H131" s="121"/>
      <c r="I131" s="83" t="s">
        <v>412</v>
      </c>
      <c r="J131" s="7" t="s">
        <v>413</v>
      </c>
      <c r="K131" s="88"/>
      <c r="L131" s="91">
        <v>0</v>
      </c>
      <c r="M131" s="91">
        <v>100</v>
      </c>
      <c r="N131" s="91">
        <v>0</v>
      </c>
      <c r="O131" s="294">
        <v>0</v>
      </c>
      <c r="P131" s="347">
        <f t="shared" si="3"/>
        <v>0</v>
      </c>
    </row>
    <row r="132" spans="1:16" ht="13.9" customHeight="1" x14ac:dyDescent="0.25">
      <c r="A132" s="47"/>
      <c r="B132" s="38"/>
      <c r="C132" s="38"/>
      <c r="D132" s="38"/>
      <c r="E132" s="38"/>
      <c r="F132" s="38"/>
      <c r="G132" s="38"/>
      <c r="H132" s="121"/>
      <c r="I132" s="83" t="s">
        <v>414</v>
      </c>
      <c r="J132" s="7" t="s">
        <v>415</v>
      </c>
      <c r="K132" s="88"/>
      <c r="L132" s="91">
        <v>0</v>
      </c>
      <c r="M132" s="91">
        <v>1000</v>
      </c>
      <c r="N132" s="91">
        <v>0</v>
      </c>
      <c r="O132" s="294">
        <v>0</v>
      </c>
      <c r="P132" s="347">
        <f t="shared" si="3"/>
        <v>0</v>
      </c>
    </row>
    <row r="133" spans="1:16" ht="13.9" customHeight="1" x14ac:dyDescent="0.25">
      <c r="A133" s="47"/>
      <c r="B133" s="38"/>
      <c r="C133" s="38"/>
      <c r="D133" s="38"/>
      <c r="E133" s="38"/>
      <c r="F133" s="38"/>
      <c r="G133" s="38"/>
      <c r="H133" s="121"/>
      <c r="I133" s="83" t="s">
        <v>335</v>
      </c>
      <c r="J133" s="7" t="s">
        <v>416</v>
      </c>
      <c r="K133" s="88"/>
      <c r="L133" s="91">
        <v>0</v>
      </c>
      <c r="M133" s="91">
        <v>1000</v>
      </c>
      <c r="N133" s="91">
        <v>0</v>
      </c>
      <c r="O133" s="294">
        <v>0</v>
      </c>
      <c r="P133" s="347">
        <f t="shared" si="3"/>
        <v>0</v>
      </c>
    </row>
    <row r="134" spans="1:16" ht="13.9" customHeight="1" x14ac:dyDescent="0.25">
      <c r="A134" s="47"/>
      <c r="B134" s="38"/>
      <c r="C134" s="38"/>
      <c r="D134" s="38"/>
      <c r="E134" s="38"/>
      <c r="F134" s="38"/>
      <c r="G134" s="38"/>
      <c r="H134" s="121"/>
      <c r="I134" s="83" t="s">
        <v>417</v>
      </c>
      <c r="J134" s="7" t="s">
        <v>418</v>
      </c>
      <c r="K134" s="88"/>
      <c r="L134" s="91">
        <v>0</v>
      </c>
      <c r="M134" s="91">
        <v>0</v>
      </c>
      <c r="N134" s="91">
        <v>20000</v>
      </c>
      <c r="O134" s="294">
        <v>0</v>
      </c>
      <c r="P134" s="347">
        <v>0</v>
      </c>
    </row>
    <row r="135" spans="1:16" ht="13.9" customHeight="1" x14ac:dyDescent="0.25">
      <c r="A135" s="47"/>
      <c r="B135" s="38"/>
      <c r="C135" s="38"/>
      <c r="D135" s="38"/>
      <c r="E135" s="38"/>
      <c r="F135" s="38"/>
      <c r="G135" s="38"/>
      <c r="H135" s="121"/>
      <c r="I135" s="83" t="s">
        <v>419</v>
      </c>
      <c r="J135" s="7" t="s">
        <v>420</v>
      </c>
      <c r="K135" s="88"/>
      <c r="L135" s="91">
        <v>0</v>
      </c>
      <c r="M135" s="91">
        <v>0</v>
      </c>
      <c r="N135" s="91">
        <v>20000</v>
      </c>
      <c r="O135" s="294"/>
      <c r="P135" s="347">
        <v>0</v>
      </c>
    </row>
    <row r="136" spans="1:16" ht="13.15" customHeight="1" x14ac:dyDescent="0.25">
      <c r="A136" s="130"/>
      <c r="B136" s="131"/>
      <c r="C136" s="131" t="s">
        <v>5</v>
      </c>
      <c r="D136" s="131"/>
      <c r="E136" s="131" t="s">
        <v>187</v>
      </c>
      <c r="F136" s="131" t="s">
        <v>188</v>
      </c>
      <c r="G136" s="131" t="s">
        <v>189</v>
      </c>
      <c r="H136" s="132"/>
      <c r="I136" s="57">
        <v>4</v>
      </c>
      <c r="J136" s="124" t="s">
        <v>14</v>
      </c>
      <c r="K136" s="120"/>
      <c r="L136" s="160">
        <f>L137</f>
        <v>157024</v>
      </c>
      <c r="M136" s="160">
        <f>M137</f>
        <v>669000</v>
      </c>
      <c r="N136" s="160">
        <f>N137</f>
        <v>141298</v>
      </c>
      <c r="O136" s="354">
        <v>90</v>
      </c>
      <c r="P136" s="348">
        <f>N137/M137*100</f>
        <v>21.120777279521675</v>
      </c>
    </row>
    <row r="137" spans="1:16" ht="13.9" customHeight="1" x14ac:dyDescent="0.25">
      <c r="A137" s="47"/>
      <c r="B137" s="38"/>
      <c r="C137" s="38" t="s">
        <v>5</v>
      </c>
      <c r="D137" s="38"/>
      <c r="E137" s="38" t="s">
        <v>187</v>
      </c>
      <c r="F137" s="38" t="s">
        <v>188</v>
      </c>
      <c r="G137" s="38"/>
      <c r="H137" s="38"/>
      <c r="I137" s="82">
        <v>42</v>
      </c>
      <c r="J137" s="150" t="s">
        <v>30</v>
      </c>
      <c r="K137" s="81"/>
      <c r="L137" s="91">
        <v>157024</v>
      </c>
      <c r="M137" s="122">
        <f>M138+M142+M144+M146</f>
        <v>669000</v>
      </c>
      <c r="N137" s="122">
        <f>N138+N142+N146+N144</f>
        <v>141298</v>
      </c>
      <c r="O137" s="334">
        <v>90</v>
      </c>
      <c r="P137" s="346">
        <f>N137/M137*100</f>
        <v>21.120777279521675</v>
      </c>
    </row>
    <row r="138" spans="1:16" ht="13.9" customHeight="1" x14ac:dyDescent="0.25">
      <c r="A138" s="47"/>
      <c r="B138" s="38"/>
      <c r="C138" s="38"/>
      <c r="D138" s="38"/>
      <c r="E138" s="38"/>
      <c r="F138" s="38"/>
      <c r="G138" s="38"/>
      <c r="H138" s="38"/>
      <c r="I138" s="83" t="s">
        <v>421</v>
      </c>
      <c r="J138" s="7" t="s">
        <v>422</v>
      </c>
      <c r="K138" s="88"/>
      <c r="L138" s="91">
        <v>0</v>
      </c>
      <c r="M138" s="122">
        <f>SUM(M139:M141)</f>
        <v>608993</v>
      </c>
      <c r="N138" s="122">
        <f>SUM(N139:N141)</f>
        <v>114415</v>
      </c>
      <c r="O138" s="334">
        <v>0</v>
      </c>
      <c r="P138" s="347">
        <f t="shared" ref="P138:P148" si="4">N138/M138*100</f>
        <v>18.787572270945642</v>
      </c>
    </row>
    <row r="139" spans="1:16" ht="13.9" customHeight="1" x14ac:dyDescent="0.25">
      <c r="A139" s="47"/>
      <c r="B139" s="38"/>
      <c r="C139" s="38"/>
      <c r="D139" s="38"/>
      <c r="E139" s="38"/>
      <c r="F139" s="38"/>
      <c r="G139" s="38"/>
      <c r="H139" s="38"/>
      <c r="I139" s="83" t="s">
        <v>423</v>
      </c>
      <c r="J139" s="7" t="s">
        <v>426</v>
      </c>
      <c r="K139" s="88"/>
      <c r="L139" s="91">
        <v>0</v>
      </c>
      <c r="M139" s="122">
        <v>448993</v>
      </c>
      <c r="N139" s="122">
        <v>49361</v>
      </c>
      <c r="O139" s="334">
        <v>0</v>
      </c>
      <c r="P139" s="347">
        <f t="shared" si="4"/>
        <v>10.99371259685563</v>
      </c>
    </row>
    <row r="140" spans="1:16" ht="13.9" customHeight="1" x14ac:dyDescent="0.25">
      <c r="A140" s="47"/>
      <c r="B140" s="38"/>
      <c r="C140" s="38"/>
      <c r="D140" s="38"/>
      <c r="E140" s="38"/>
      <c r="F140" s="38"/>
      <c r="G140" s="38"/>
      <c r="H140" s="38"/>
      <c r="I140" s="83" t="s">
        <v>424</v>
      </c>
      <c r="J140" s="7" t="s">
        <v>427</v>
      </c>
      <c r="K140" s="88"/>
      <c r="L140" s="91">
        <v>0</v>
      </c>
      <c r="M140" s="122">
        <v>150000</v>
      </c>
      <c r="N140" s="122">
        <v>61829</v>
      </c>
      <c r="O140" s="334">
        <v>0</v>
      </c>
      <c r="P140" s="347">
        <f t="shared" si="4"/>
        <v>41.219333333333338</v>
      </c>
    </row>
    <row r="141" spans="1:16" ht="13.9" customHeight="1" x14ac:dyDescent="0.25">
      <c r="A141" s="47"/>
      <c r="B141" s="38"/>
      <c r="C141" s="38"/>
      <c r="D141" s="38"/>
      <c r="E141" s="38"/>
      <c r="F141" s="38"/>
      <c r="G141" s="38"/>
      <c r="H141" s="38"/>
      <c r="I141" s="83" t="s">
        <v>425</v>
      </c>
      <c r="J141" s="7" t="s">
        <v>428</v>
      </c>
      <c r="K141" s="88"/>
      <c r="L141" s="91">
        <v>0</v>
      </c>
      <c r="M141" s="122">
        <v>10000</v>
      </c>
      <c r="N141" s="122">
        <v>3225</v>
      </c>
      <c r="O141" s="334">
        <v>0</v>
      </c>
      <c r="P141" s="347">
        <f t="shared" si="4"/>
        <v>32.25</v>
      </c>
    </row>
    <row r="142" spans="1:16" ht="13.9" customHeight="1" x14ac:dyDescent="0.25">
      <c r="A142" s="47"/>
      <c r="B142" s="38"/>
      <c r="C142" s="38"/>
      <c r="D142" s="38"/>
      <c r="E142" s="38"/>
      <c r="F142" s="38"/>
      <c r="G142" s="38"/>
      <c r="H142" s="38"/>
      <c r="I142" s="83" t="s">
        <v>429</v>
      </c>
      <c r="J142" s="7" t="s">
        <v>430</v>
      </c>
      <c r="K142" s="88"/>
      <c r="L142" s="91">
        <v>0</v>
      </c>
      <c r="M142" s="122">
        <f>SUM(M143)</f>
        <v>1850</v>
      </c>
      <c r="N142" s="122">
        <f>SUM(N143)</f>
        <v>912</v>
      </c>
      <c r="O142" s="334">
        <v>0</v>
      </c>
      <c r="P142" s="347">
        <f t="shared" si="4"/>
        <v>49.297297297297298</v>
      </c>
    </row>
    <row r="143" spans="1:16" ht="13.9" customHeight="1" x14ac:dyDescent="0.25">
      <c r="A143" s="47"/>
      <c r="B143" s="38"/>
      <c r="C143" s="38"/>
      <c r="D143" s="38"/>
      <c r="E143" s="38"/>
      <c r="F143" s="38"/>
      <c r="G143" s="38"/>
      <c r="H143" s="38"/>
      <c r="I143" s="83" t="s">
        <v>431</v>
      </c>
      <c r="J143" s="7" t="s">
        <v>432</v>
      </c>
      <c r="K143" s="88"/>
      <c r="L143" s="91">
        <v>0</v>
      </c>
      <c r="M143" s="122">
        <v>1850</v>
      </c>
      <c r="N143" s="122">
        <v>912</v>
      </c>
      <c r="O143" s="334">
        <v>0</v>
      </c>
      <c r="P143" s="347">
        <f t="shared" si="4"/>
        <v>49.297297297297298</v>
      </c>
    </row>
    <row r="144" spans="1:16" ht="13.9" customHeight="1" x14ac:dyDescent="0.25">
      <c r="A144" s="47"/>
      <c r="B144" s="38"/>
      <c r="C144" s="38"/>
      <c r="D144" s="38"/>
      <c r="E144" s="38"/>
      <c r="F144" s="38"/>
      <c r="G144" s="38"/>
      <c r="H144" s="38"/>
      <c r="I144" s="83" t="s">
        <v>433</v>
      </c>
      <c r="J144" s="7" t="s">
        <v>434</v>
      </c>
      <c r="K144" s="88"/>
      <c r="L144" s="91">
        <v>0</v>
      </c>
      <c r="M144" s="122">
        <f>SUM(M145)</f>
        <v>18500</v>
      </c>
      <c r="N144" s="122">
        <f>SUM(N145)</f>
        <v>18497</v>
      </c>
      <c r="O144" s="334">
        <v>0</v>
      </c>
      <c r="P144" s="347">
        <f t="shared" si="4"/>
        <v>99.983783783783792</v>
      </c>
    </row>
    <row r="145" spans="1:16" ht="13.9" customHeight="1" x14ac:dyDescent="0.25">
      <c r="A145" s="47"/>
      <c r="B145" s="38"/>
      <c r="C145" s="38"/>
      <c r="D145" s="38"/>
      <c r="E145" s="38"/>
      <c r="F145" s="38"/>
      <c r="G145" s="38"/>
      <c r="H145" s="38"/>
      <c r="I145" s="83" t="s">
        <v>435</v>
      </c>
      <c r="J145" s="7" t="s">
        <v>436</v>
      </c>
      <c r="K145" s="88"/>
      <c r="L145" s="91">
        <v>0</v>
      </c>
      <c r="M145" s="122">
        <v>18500</v>
      </c>
      <c r="N145" s="122">
        <v>18497</v>
      </c>
      <c r="O145" s="334">
        <v>0</v>
      </c>
      <c r="P145" s="347">
        <f t="shared" si="4"/>
        <v>99.983783783783792</v>
      </c>
    </row>
    <row r="146" spans="1:16" ht="13.9" customHeight="1" x14ac:dyDescent="0.25">
      <c r="A146" s="47"/>
      <c r="B146" s="38"/>
      <c r="C146" s="38"/>
      <c r="D146" s="38"/>
      <c r="E146" s="38"/>
      <c r="F146" s="38"/>
      <c r="G146" s="38"/>
      <c r="H146" s="38"/>
      <c r="I146" s="83" t="s">
        <v>437</v>
      </c>
      <c r="J146" s="7" t="s">
        <v>438</v>
      </c>
      <c r="K146" s="88"/>
      <c r="L146" s="91">
        <v>0</v>
      </c>
      <c r="M146" s="122">
        <f>SUM(M147:M148)</f>
        <v>39657</v>
      </c>
      <c r="N146" s="122">
        <f>SUM(N147:N148)</f>
        <v>7474</v>
      </c>
      <c r="O146" s="334">
        <v>0</v>
      </c>
      <c r="P146" s="347">
        <f t="shared" si="4"/>
        <v>18.846609677988756</v>
      </c>
    </row>
    <row r="147" spans="1:16" ht="13.9" customHeight="1" x14ac:dyDescent="0.25">
      <c r="A147" s="47"/>
      <c r="B147" s="38"/>
      <c r="C147" s="38"/>
      <c r="D147" s="38"/>
      <c r="E147" s="38"/>
      <c r="F147" s="38"/>
      <c r="G147" s="38"/>
      <c r="H147" s="38"/>
      <c r="I147" s="83" t="s">
        <v>439</v>
      </c>
      <c r="J147" s="7" t="s">
        <v>441</v>
      </c>
      <c r="K147" s="88"/>
      <c r="L147" s="91">
        <v>0</v>
      </c>
      <c r="M147" s="122">
        <v>4657</v>
      </c>
      <c r="N147" s="122">
        <v>0</v>
      </c>
      <c r="O147" s="334">
        <v>0</v>
      </c>
      <c r="P147" s="347">
        <f t="shared" si="4"/>
        <v>0</v>
      </c>
    </row>
    <row r="148" spans="1:16" ht="13.9" customHeight="1" x14ac:dyDescent="0.25">
      <c r="A148" s="47"/>
      <c r="B148" s="38"/>
      <c r="C148" s="38"/>
      <c r="D148" s="38"/>
      <c r="E148" s="38"/>
      <c r="F148" s="38"/>
      <c r="G148" s="38"/>
      <c r="H148" s="38"/>
      <c r="I148" s="79" t="s">
        <v>440</v>
      </c>
      <c r="J148" s="123" t="s">
        <v>442</v>
      </c>
      <c r="K148" s="78"/>
      <c r="L148" s="91">
        <v>0</v>
      </c>
      <c r="M148" s="122">
        <v>35000</v>
      </c>
      <c r="N148" s="122">
        <v>7474</v>
      </c>
      <c r="O148" s="334">
        <v>0</v>
      </c>
      <c r="P148" s="349">
        <f t="shared" si="4"/>
        <v>21.354285714285716</v>
      </c>
    </row>
    <row r="149" spans="1:16" ht="13.9" customHeight="1" x14ac:dyDescent="0.25">
      <c r="A149" s="49"/>
      <c r="B149" s="50"/>
      <c r="C149" s="50"/>
      <c r="D149" s="50"/>
      <c r="E149" s="50"/>
      <c r="F149" s="50"/>
      <c r="G149" s="50"/>
      <c r="H149" s="50"/>
      <c r="I149" s="11" t="s">
        <v>231</v>
      </c>
      <c r="J149" s="11"/>
      <c r="K149" s="11"/>
      <c r="L149" s="371"/>
      <c r="M149" s="12"/>
      <c r="N149" s="12"/>
      <c r="O149" s="358"/>
      <c r="P149" s="225"/>
    </row>
    <row r="150" spans="1:16" ht="13.9" customHeight="1" x14ac:dyDescent="0.25">
      <c r="A150" s="134"/>
      <c r="B150" s="135"/>
      <c r="C150" s="135"/>
      <c r="D150" s="135"/>
      <c r="E150" s="135"/>
      <c r="F150" s="135"/>
      <c r="G150" s="135"/>
      <c r="H150" s="136" t="s">
        <v>76</v>
      </c>
      <c r="I150" s="137" t="s">
        <v>76</v>
      </c>
      <c r="J150" s="138" t="s">
        <v>15</v>
      </c>
      <c r="K150" s="139"/>
      <c r="L150" s="337">
        <v>0</v>
      </c>
      <c r="M150" s="140">
        <v>0</v>
      </c>
      <c r="N150" s="140"/>
      <c r="O150" s="355"/>
      <c r="P150" s="350">
        <v>0</v>
      </c>
    </row>
    <row r="151" spans="1:16" ht="13.9" customHeight="1" x14ac:dyDescent="0.25">
      <c r="A151" s="86"/>
      <c r="B151" s="87"/>
      <c r="C151" s="87"/>
      <c r="D151" s="87"/>
      <c r="E151" s="87"/>
      <c r="F151" s="87"/>
      <c r="G151" s="87"/>
      <c r="H151" s="143"/>
      <c r="I151" s="166" t="s">
        <v>31</v>
      </c>
      <c r="J151" s="150" t="s">
        <v>32</v>
      </c>
      <c r="K151" s="81"/>
      <c r="L151" s="372">
        <v>0</v>
      </c>
      <c r="M151" s="167">
        <v>0</v>
      </c>
      <c r="N151" s="167">
        <v>0</v>
      </c>
      <c r="O151" s="167">
        <v>0</v>
      </c>
      <c r="P151" s="351">
        <v>0</v>
      </c>
    </row>
    <row r="152" spans="1:16" ht="13.9" customHeight="1" x14ac:dyDescent="0.25">
      <c r="A152" s="130"/>
      <c r="B152" s="131"/>
      <c r="C152" s="131"/>
      <c r="D152" s="131"/>
      <c r="E152" s="131"/>
      <c r="F152" s="131"/>
      <c r="G152" s="131"/>
      <c r="H152" s="132" t="s">
        <v>76</v>
      </c>
      <c r="I152" s="57">
        <v>5</v>
      </c>
      <c r="J152" s="124" t="s">
        <v>16</v>
      </c>
      <c r="K152" s="120"/>
      <c r="L152" s="133">
        <v>0</v>
      </c>
      <c r="M152" s="133">
        <v>0</v>
      </c>
      <c r="N152" s="133"/>
      <c r="O152" s="356"/>
      <c r="P152" s="350">
        <v>0</v>
      </c>
    </row>
    <row r="153" spans="1:16" ht="13.9" customHeight="1" x14ac:dyDescent="0.25">
      <c r="A153" s="182"/>
      <c r="B153" s="117"/>
      <c r="C153" s="117"/>
      <c r="D153" s="117"/>
      <c r="E153" s="117"/>
      <c r="F153" s="117"/>
      <c r="G153" s="117"/>
      <c r="H153" s="183"/>
      <c r="I153" s="184" t="s">
        <v>33</v>
      </c>
      <c r="J153" s="151" t="s">
        <v>34</v>
      </c>
      <c r="K153" s="77"/>
      <c r="L153" s="185">
        <v>0</v>
      </c>
      <c r="M153" s="185">
        <v>0</v>
      </c>
      <c r="N153" s="185">
        <v>0</v>
      </c>
      <c r="O153" s="185">
        <v>0</v>
      </c>
      <c r="P153" s="352">
        <v>0</v>
      </c>
    </row>
    <row r="154" spans="1:16" ht="13.9" customHeight="1" x14ac:dyDescent="0.25">
      <c r="A154" s="38"/>
      <c r="B154" s="38"/>
      <c r="C154" s="38"/>
      <c r="D154" s="38"/>
      <c r="E154" s="38"/>
      <c r="F154" s="38"/>
      <c r="G154" s="38"/>
      <c r="H154" s="38"/>
      <c r="I154" s="172"/>
      <c r="J154" s="8"/>
      <c r="K154" s="8"/>
      <c r="L154" s="214"/>
      <c r="M154" s="214"/>
      <c r="N154" s="215"/>
    </row>
    <row r="155" spans="1:16" ht="13.9" customHeight="1" x14ac:dyDescent="0.25">
      <c r="A155" s="389" t="s">
        <v>266</v>
      </c>
      <c r="B155" s="390"/>
      <c r="C155" s="390"/>
      <c r="D155" s="390"/>
      <c r="E155" s="390"/>
      <c r="F155" s="390"/>
      <c r="G155" s="390"/>
      <c r="H155" s="390"/>
      <c r="I155" s="390"/>
      <c r="J155" s="390"/>
      <c r="K155" s="391"/>
      <c r="L155" s="216" t="s">
        <v>462</v>
      </c>
      <c r="M155" s="216" t="s">
        <v>447</v>
      </c>
      <c r="N155" s="217" t="s">
        <v>2</v>
      </c>
    </row>
    <row r="156" spans="1:16" ht="13.9" customHeight="1" x14ac:dyDescent="0.25">
      <c r="A156" s="375" t="s">
        <v>241</v>
      </c>
      <c r="B156" s="376"/>
      <c r="C156" s="376"/>
      <c r="D156" s="376"/>
      <c r="E156" s="376"/>
      <c r="F156" s="376"/>
      <c r="G156" s="376"/>
      <c r="H156" s="376"/>
      <c r="I156" s="376"/>
      <c r="J156" s="376"/>
      <c r="K156" s="376"/>
      <c r="L156" s="218">
        <f>L157+L160+L162+L165+L168+L172+L175+L180+L184</f>
        <v>1386300</v>
      </c>
      <c r="M156" s="218">
        <f>M157+M160+M162+M165+M168+M172+M175+M180+M184</f>
        <v>609205</v>
      </c>
      <c r="N156" s="220">
        <f>M156/L156*100</f>
        <v>43.944672870230114</v>
      </c>
    </row>
    <row r="157" spans="1:16" ht="13.9" customHeight="1" x14ac:dyDescent="0.25">
      <c r="A157" s="375" t="s">
        <v>242</v>
      </c>
      <c r="B157" s="376"/>
      <c r="C157" s="376"/>
      <c r="D157" s="376"/>
      <c r="E157" s="376"/>
      <c r="F157" s="376"/>
      <c r="G157" s="376"/>
      <c r="H157" s="376"/>
      <c r="I157" s="376"/>
      <c r="J157" s="376"/>
      <c r="K157" s="376"/>
      <c r="L157" s="218">
        <f>SUM(L158:L159)</f>
        <v>373800</v>
      </c>
      <c r="M157" s="218">
        <f>SUM(M158:M159)</f>
        <v>434013</v>
      </c>
      <c r="N157" s="220">
        <f t="shared" ref="N157:N187" si="5">M157/L157*100</f>
        <v>116.1083467094703</v>
      </c>
    </row>
    <row r="158" spans="1:16" ht="13.9" customHeight="1" x14ac:dyDescent="0.25">
      <c r="A158" s="377" t="s">
        <v>243</v>
      </c>
      <c r="B158" s="378"/>
      <c r="C158" s="378"/>
      <c r="D158" s="378"/>
      <c r="E158" s="378"/>
      <c r="F158" s="378"/>
      <c r="G158" s="378"/>
      <c r="H158" s="378"/>
      <c r="I158" s="378"/>
      <c r="J158" s="378"/>
      <c r="K158" s="378"/>
      <c r="L158" s="199">
        <v>373800</v>
      </c>
      <c r="M158" s="199">
        <v>432086</v>
      </c>
      <c r="N158" s="220">
        <f t="shared" si="5"/>
        <v>115.59283039058319</v>
      </c>
    </row>
    <row r="159" spans="1:16" ht="13.9" customHeight="1" x14ac:dyDescent="0.25">
      <c r="A159" s="377" t="s">
        <v>443</v>
      </c>
      <c r="B159" s="378"/>
      <c r="C159" s="378"/>
      <c r="D159" s="378"/>
      <c r="E159" s="378"/>
      <c r="F159" s="378"/>
      <c r="G159" s="378"/>
      <c r="H159" s="378"/>
      <c r="I159" s="378"/>
      <c r="J159" s="378"/>
      <c r="K159" s="378"/>
      <c r="L159" s="224"/>
      <c r="M159" s="199">
        <v>1927</v>
      </c>
      <c r="N159" s="220">
        <v>0</v>
      </c>
    </row>
    <row r="160" spans="1:16" ht="13.9" customHeight="1" x14ac:dyDescent="0.25">
      <c r="A160" s="392" t="s">
        <v>244</v>
      </c>
      <c r="B160" s="393"/>
      <c r="C160" s="393"/>
      <c r="D160" s="393"/>
      <c r="E160" s="393"/>
      <c r="F160" s="393"/>
      <c r="G160" s="393"/>
      <c r="H160" s="393"/>
      <c r="I160" s="393"/>
      <c r="J160" s="393"/>
      <c r="K160" s="393"/>
      <c r="L160" s="218">
        <f>SUM(L161)</f>
        <v>49000</v>
      </c>
      <c r="M160" s="218"/>
      <c r="N160" s="220">
        <f t="shared" si="5"/>
        <v>0</v>
      </c>
    </row>
    <row r="161" spans="1:14" ht="13.9" customHeight="1" x14ac:dyDescent="0.25">
      <c r="A161" s="373" t="s">
        <v>245</v>
      </c>
      <c r="B161" s="374"/>
      <c r="C161" s="374"/>
      <c r="D161" s="374"/>
      <c r="E161" s="374"/>
      <c r="F161" s="374"/>
      <c r="G161" s="374"/>
      <c r="H161" s="374"/>
      <c r="I161" s="374"/>
      <c r="J161" s="374"/>
      <c r="K161" s="374"/>
      <c r="L161" s="199">
        <v>49000</v>
      </c>
      <c r="M161" s="199">
        <v>0</v>
      </c>
      <c r="N161" s="220">
        <f t="shared" si="5"/>
        <v>0</v>
      </c>
    </row>
    <row r="162" spans="1:14" ht="13.9" customHeight="1" x14ac:dyDescent="0.25">
      <c r="A162" s="375" t="s">
        <v>246</v>
      </c>
      <c r="B162" s="376"/>
      <c r="C162" s="376"/>
      <c r="D162" s="376"/>
      <c r="E162" s="376"/>
      <c r="F162" s="376"/>
      <c r="G162" s="376"/>
      <c r="H162" s="376"/>
      <c r="I162" s="376"/>
      <c r="J162" s="376"/>
      <c r="K162" s="376"/>
      <c r="L162" s="218">
        <f>L164</f>
        <v>575000</v>
      </c>
      <c r="M162" s="218">
        <f>SUM(M163:M164)</f>
        <v>65054</v>
      </c>
      <c r="N162" s="220">
        <f t="shared" si="5"/>
        <v>11.313739130434783</v>
      </c>
    </row>
    <row r="163" spans="1:14" ht="13.9" customHeight="1" x14ac:dyDescent="0.25">
      <c r="A163" s="373" t="s">
        <v>444</v>
      </c>
      <c r="B163" s="374"/>
      <c r="C163" s="374"/>
      <c r="D163" s="374"/>
      <c r="E163" s="374"/>
      <c r="F163" s="374"/>
      <c r="G163" s="374"/>
      <c r="H163" s="374"/>
      <c r="I163" s="374"/>
      <c r="J163" s="374"/>
      <c r="K163" s="374"/>
      <c r="L163" s="199">
        <v>3000</v>
      </c>
      <c r="M163" s="199">
        <v>3225</v>
      </c>
      <c r="N163" s="220">
        <v>0</v>
      </c>
    </row>
    <row r="164" spans="1:14" ht="13.9" customHeight="1" x14ac:dyDescent="0.25">
      <c r="A164" s="373" t="s">
        <v>247</v>
      </c>
      <c r="B164" s="374"/>
      <c r="C164" s="374"/>
      <c r="D164" s="374"/>
      <c r="E164" s="374"/>
      <c r="F164" s="374"/>
      <c r="G164" s="374"/>
      <c r="H164" s="374"/>
      <c r="I164" s="374"/>
      <c r="J164" s="374"/>
      <c r="K164" s="374"/>
      <c r="L164" s="199">
        <v>575000</v>
      </c>
      <c r="M164" s="199">
        <v>61829</v>
      </c>
      <c r="N164" s="220">
        <f t="shared" si="5"/>
        <v>10.752869565217392</v>
      </c>
    </row>
    <row r="165" spans="1:14" ht="13.9" customHeight="1" x14ac:dyDescent="0.25">
      <c r="A165" s="375" t="s">
        <v>248</v>
      </c>
      <c r="B165" s="376"/>
      <c r="C165" s="376"/>
      <c r="D165" s="376"/>
      <c r="E165" s="376"/>
      <c r="F165" s="376"/>
      <c r="G165" s="376"/>
      <c r="H165" s="376"/>
      <c r="I165" s="376"/>
      <c r="J165" s="376"/>
      <c r="K165" s="376"/>
      <c r="L165" s="218">
        <f>SUM(L166:L167)</f>
        <v>3000</v>
      </c>
      <c r="M165" s="218">
        <f>SUM(M166:M167)</f>
        <v>7474</v>
      </c>
      <c r="N165" s="220">
        <f t="shared" si="5"/>
        <v>249.13333333333333</v>
      </c>
    </row>
    <row r="166" spans="1:14" ht="13.9" customHeight="1" x14ac:dyDescent="0.25">
      <c r="A166" s="373" t="s">
        <v>249</v>
      </c>
      <c r="B166" s="374"/>
      <c r="C166" s="374"/>
      <c r="D166" s="374"/>
      <c r="E166" s="374"/>
      <c r="F166" s="374"/>
      <c r="G166" s="374"/>
      <c r="H166" s="374"/>
      <c r="I166" s="374"/>
      <c r="J166" s="374"/>
      <c r="K166" s="374"/>
      <c r="L166" s="199">
        <v>0</v>
      </c>
      <c r="M166" s="199">
        <v>7474</v>
      </c>
      <c r="N166" s="220">
        <v>0</v>
      </c>
    </row>
    <row r="167" spans="1:14" ht="13.9" customHeight="1" x14ac:dyDescent="0.25">
      <c r="A167" s="373" t="s">
        <v>250</v>
      </c>
      <c r="B167" s="374"/>
      <c r="C167" s="374"/>
      <c r="D167" s="374"/>
      <c r="E167" s="374"/>
      <c r="F167" s="374"/>
      <c r="G167" s="374"/>
      <c r="H167" s="374"/>
      <c r="I167" s="374"/>
      <c r="J167" s="374"/>
      <c r="K167" s="374"/>
      <c r="L167" s="199">
        <v>3000</v>
      </c>
      <c r="M167" s="199">
        <v>0</v>
      </c>
      <c r="N167" s="220">
        <f t="shared" si="5"/>
        <v>0</v>
      </c>
    </row>
    <row r="168" spans="1:14" ht="13.9" customHeight="1" x14ac:dyDescent="0.25">
      <c r="A168" s="375" t="s">
        <v>251</v>
      </c>
      <c r="B168" s="376"/>
      <c r="C168" s="376"/>
      <c r="D168" s="376"/>
      <c r="E168" s="376"/>
      <c r="F168" s="376"/>
      <c r="G168" s="376"/>
      <c r="H168" s="376"/>
      <c r="I168" s="376"/>
      <c r="J168" s="376"/>
      <c r="K168" s="376"/>
      <c r="L168" s="218">
        <f>SUM(L169:L171)</f>
        <v>235000</v>
      </c>
      <c r="M168" s="218">
        <f>SUM(M169:M171)</f>
        <v>244</v>
      </c>
      <c r="N168" s="220">
        <f t="shared" si="5"/>
        <v>0.10382978723404254</v>
      </c>
    </row>
    <row r="169" spans="1:14" ht="13.9" customHeight="1" x14ac:dyDescent="0.25">
      <c r="A169" s="373" t="s">
        <v>252</v>
      </c>
      <c r="B169" s="374"/>
      <c r="C169" s="374"/>
      <c r="D169" s="374"/>
      <c r="E169" s="374"/>
      <c r="F169" s="374"/>
      <c r="G169" s="374"/>
      <c r="H169" s="374"/>
      <c r="I169" s="374"/>
      <c r="J169" s="374"/>
      <c r="K169" s="374"/>
      <c r="L169" s="199">
        <v>180000</v>
      </c>
      <c r="M169" s="199">
        <v>0</v>
      </c>
      <c r="N169" s="220">
        <f t="shared" si="5"/>
        <v>0</v>
      </c>
    </row>
    <row r="170" spans="1:14" ht="13.9" customHeight="1" x14ac:dyDescent="0.25">
      <c r="A170" s="373" t="s">
        <v>445</v>
      </c>
      <c r="B170" s="374"/>
      <c r="C170" s="374"/>
      <c r="D170" s="374"/>
      <c r="E170" s="374"/>
      <c r="F170" s="374"/>
      <c r="G170" s="374"/>
      <c r="H170" s="374"/>
      <c r="I170" s="374"/>
      <c r="J170" s="374"/>
      <c r="K170" s="374"/>
      <c r="L170" s="199"/>
      <c r="M170" s="199">
        <v>244</v>
      </c>
      <c r="N170" s="220">
        <v>0</v>
      </c>
    </row>
    <row r="171" spans="1:14" ht="13.9" customHeight="1" x14ac:dyDescent="0.25">
      <c r="A171" s="373" t="s">
        <v>253</v>
      </c>
      <c r="B171" s="374"/>
      <c r="C171" s="374"/>
      <c r="D171" s="374"/>
      <c r="E171" s="374"/>
      <c r="F171" s="374"/>
      <c r="G171" s="374"/>
      <c r="H171" s="374"/>
      <c r="I171" s="374"/>
      <c r="J171" s="374"/>
      <c r="K171" s="374"/>
      <c r="L171" s="199">
        <v>55000</v>
      </c>
      <c r="M171" s="199">
        <v>0</v>
      </c>
      <c r="N171" s="220">
        <f t="shared" si="5"/>
        <v>0</v>
      </c>
    </row>
    <row r="172" spans="1:14" ht="13.9" customHeight="1" x14ac:dyDescent="0.25">
      <c r="A172" s="375" t="s">
        <v>254</v>
      </c>
      <c r="B172" s="376"/>
      <c r="C172" s="376"/>
      <c r="D172" s="376"/>
      <c r="E172" s="376"/>
      <c r="F172" s="376"/>
      <c r="G172" s="376"/>
      <c r="H172" s="376"/>
      <c r="I172" s="376"/>
      <c r="J172" s="376"/>
      <c r="K172" s="376"/>
      <c r="L172" s="218">
        <f>L173</f>
        <v>5000</v>
      </c>
      <c r="M172" s="218">
        <f>SUM(M173:M174)</f>
        <v>3372</v>
      </c>
      <c r="N172" s="220">
        <f t="shared" si="5"/>
        <v>67.44</v>
      </c>
    </row>
    <row r="173" spans="1:14" ht="13.9" customHeight="1" x14ac:dyDescent="0.25">
      <c r="A173" s="373" t="s">
        <v>255</v>
      </c>
      <c r="B173" s="374"/>
      <c r="C173" s="374"/>
      <c r="D173" s="374"/>
      <c r="E173" s="374"/>
      <c r="F173" s="374"/>
      <c r="G173" s="374"/>
      <c r="H173" s="374"/>
      <c r="I173" s="374"/>
      <c r="J173" s="374"/>
      <c r="K173" s="374"/>
      <c r="L173" s="199">
        <v>5000</v>
      </c>
      <c r="M173" s="199">
        <v>0</v>
      </c>
      <c r="N173" s="220">
        <f t="shared" si="5"/>
        <v>0</v>
      </c>
    </row>
    <row r="174" spans="1:14" ht="13.9" customHeight="1" x14ac:dyDescent="0.25">
      <c r="A174" s="373" t="s">
        <v>446</v>
      </c>
      <c r="B174" s="374"/>
      <c r="C174" s="374"/>
      <c r="D174" s="374"/>
      <c r="E174" s="374"/>
      <c r="F174" s="374"/>
      <c r="G174" s="374"/>
      <c r="H174" s="374"/>
      <c r="I174" s="374"/>
      <c r="J174" s="374"/>
      <c r="K174" s="374"/>
      <c r="L174" s="199"/>
      <c r="M174" s="199">
        <v>3372</v>
      </c>
      <c r="N174" s="220">
        <v>0</v>
      </c>
    </row>
    <row r="175" spans="1:14" ht="13.9" customHeight="1" x14ac:dyDescent="0.25">
      <c r="A175" s="375" t="s">
        <v>256</v>
      </c>
      <c r="B175" s="376"/>
      <c r="C175" s="376"/>
      <c r="D175" s="376"/>
      <c r="E175" s="376"/>
      <c r="F175" s="376"/>
      <c r="G175" s="376"/>
      <c r="H175" s="376"/>
      <c r="I175" s="376"/>
      <c r="J175" s="376"/>
      <c r="K175" s="376"/>
      <c r="L175" s="218">
        <f>SUM(L176:L179)</f>
        <v>56000</v>
      </c>
      <c r="M175" s="218">
        <f>SUM(M176:M179)</f>
        <v>51461</v>
      </c>
      <c r="N175" s="220">
        <f t="shared" si="5"/>
        <v>91.894642857142856</v>
      </c>
    </row>
    <row r="176" spans="1:14" ht="13.9" customHeight="1" x14ac:dyDescent="0.25">
      <c r="A176" s="373" t="s">
        <v>257</v>
      </c>
      <c r="B176" s="374"/>
      <c r="C176" s="374"/>
      <c r="D176" s="374"/>
      <c r="E176" s="374"/>
      <c r="F176" s="374"/>
      <c r="G176" s="374"/>
      <c r="H176" s="374"/>
      <c r="I176" s="374"/>
      <c r="J176" s="374"/>
      <c r="K176" s="374"/>
      <c r="L176" s="199">
        <v>5000</v>
      </c>
      <c r="M176" s="199">
        <v>24000</v>
      </c>
      <c r="N176" s="220">
        <f t="shared" si="5"/>
        <v>480</v>
      </c>
    </row>
    <row r="177" spans="1:14" ht="13.9" customHeight="1" x14ac:dyDescent="0.25">
      <c r="A177" s="373" t="s">
        <v>267</v>
      </c>
      <c r="B177" s="374"/>
      <c r="C177" s="374"/>
      <c r="D177" s="374"/>
      <c r="E177" s="374"/>
      <c r="F177" s="374"/>
      <c r="G177" s="374"/>
      <c r="H177" s="374"/>
      <c r="I177" s="374"/>
      <c r="J177" s="374"/>
      <c r="K177" s="374"/>
      <c r="L177" s="199">
        <v>45000</v>
      </c>
      <c r="M177" s="199">
        <v>25361</v>
      </c>
      <c r="N177" s="220">
        <f t="shared" si="5"/>
        <v>56.35777777777777</v>
      </c>
    </row>
    <row r="178" spans="1:14" ht="13.9" customHeight="1" x14ac:dyDescent="0.25">
      <c r="A178" s="373" t="s">
        <v>258</v>
      </c>
      <c r="B178" s="374"/>
      <c r="C178" s="374"/>
      <c r="D178" s="374"/>
      <c r="E178" s="374"/>
      <c r="F178" s="374"/>
      <c r="G178" s="374"/>
      <c r="H178" s="374"/>
      <c r="I178" s="374"/>
      <c r="J178" s="374"/>
      <c r="K178" s="374"/>
      <c r="L178" s="199">
        <v>6000</v>
      </c>
      <c r="M178" s="199">
        <v>2100</v>
      </c>
      <c r="N178" s="220">
        <f t="shared" si="5"/>
        <v>35</v>
      </c>
    </row>
    <row r="179" spans="1:14" ht="13.9" customHeight="1" x14ac:dyDescent="0.25">
      <c r="A179" s="373" t="s">
        <v>268</v>
      </c>
      <c r="B179" s="374"/>
      <c r="C179" s="374"/>
      <c r="D179" s="374"/>
      <c r="E179" s="374"/>
      <c r="F179" s="374"/>
      <c r="G179" s="374"/>
      <c r="H179" s="374"/>
      <c r="I179" s="374"/>
      <c r="J179" s="374"/>
      <c r="K179" s="374"/>
      <c r="L179" s="199">
        <v>0</v>
      </c>
      <c r="M179" s="199">
        <v>0</v>
      </c>
      <c r="N179" s="220">
        <v>0</v>
      </c>
    </row>
    <row r="180" spans="1:14" ht="13.9" customHeight="1" x14ac:dyDescent="0.25">
      <c r="A180" s="375" t="s">
        <v>259</v>
      </c>
      <c r="B180" s="376"/>
      <c r="C180" s="376"/>
      <c r="D180" s="376"/>
      <c r="E180" s="376"/>
      <c r="F180" s="376"/>
      <c r="G180" s="376"/>
      <c r="H180" s="376"/>
      <c r="I180" s="376"/>
      <c r="J180" s="376"/>
      <c r="K180" s="376"/>
      <c r="L180" s="218">
        <f>SUM(L181:L183)</f>
        <v>69000</v>
      </c>
      <c r="M180" s="218">
        <f>SUM(M181:M183)</f>
        <v>5984</v>
      </c>
      <c r="N180" s="220">
        <f t="shared" si="5"/>
        <v>8.6724637681159411</v>
      </c>
    </row>
    <row r="181" spans="1:14" ht="13.9" customHeight="1" x14ac:dyDescent="0.25">
      <c r="A181" s="373" t="s">
        <v>269</v>
      </c>
      <c r="B181" s="374"/>
      <c r="C181" s="374"/>
      <c r="D181" s="374"/>
      <c r="E181" s="374"/>
      <c r="F181" s="374"/>
      <c r="G181" s="374"/>
      <c r="H181" s="374"/>
      <c r="I181" s="374"/>
      <c r="J181" s="374"/>
      <c r="K181" s="374"/>
      <c r="L181" s="199">
        <v>35000</v>
      </c>
      <c r="M181" s="199">
        <v>0</v>
      </c>
      <c r="N181" s="220">
        <f t="shared" si="5"/>
        <v>0</v>
      </c>
    </row>
    <row r="182" spans="1:14" ht="13.9" customHeight="1" x14ac:dyDescent="0.25">
      <c r="A182" s="373" t="s">
        <v>260</v>
      </c>
      <c r="B182" s="374"/>
      <c r="C182" s="374"/>
      <c r="D182" s="374"/>
      <c r="E182" s="374"/>
      <c r="F182" s="374"/>
      <c r="G182" s="374"/>
      <c r="H182" s="374"/>
      <c r="I182" s="374"/>
      <c r="J182" s="374"/>
      <c r="K182" s="374"/>
      <c r="L182" s="199">
        <v>11000</v>
      </c>
      <c r="M182" s="199">
        <v>5984</v>
      </c>
      <c r="N182" s="220">
        <f t="shared" si="5"/>
        <v>54.400000000000006</v>
      </c>
    </row>
    <row r="183" spans="1:14" ht="13.9" customHeight="1" x14ac:dyDescent="0.25">
      <c r="A183" s="373" t="s">
        <v>261</v>
      </c>
      <c r="B183" s="374"/>
      <c r="C183" s="374"/>
      <c r="D183" s="374"/>
      <c r="E183" s="374"/>
      <c r="F183" s="374"/>
      <c r="G183" s="374"/>
      <c r="H183" s="374"/>
      <c r="I183" s="374"/>
      <c r="J183" s="374"/>
      <c r="K183" s="374"/>
      <c r="L183" s="199">
        <v>23000</v>
      </c>
      <c r="M183" s="199">
        <v>0</v>
      </c>
      <c r="N183" s="220">
        <f t="shared" si="5"/>
        <v>0</v>
      </c>
    </row>
    <row r="184" spans="1:14" ht="13.9" customHeight="1" x14ac:dyDescent="0.25">
      <c r="A184" s="375" t="s">
        <v>262</v>
      </c>
      <c r="B184" s="376"/>
      <c r="C184" s="376"/>
      <c r="D184" s="376"/>
      <c r="E184" s="376"/>
      <c r="F184" s="376"/>
      <c r="G184" s="376"/>
      <c r="H184" s="376"/>
      <c r="I184" s="376"/>
      <c r="J184" s="376"/>
      <c r="K184" s="376"/>
      <c r="L184" s="218">
        <f>SUM(L185:L187)</f>
        <v>20500</v>
      </c>
      <c r="M184" s="218">
        <f>SUM(M185:M187)</f>
        <v>41603</v>
      </c>
      <c r="N184" s="220">
        <f t="shared" si="5"/>
        <v>202.94146341463411</v>
      </c>
    </row>
    <row r="185" spans="1:14" ht="13.9" customHeight="1" x14ac:dyDescent="0.25">
      <c r="A185" s="373" t="s">
        <v>263</v>
      </c>
      <c r="B185" s="374"/>
      <c r="C185" s="374"/>
      <c r="D185" s="374"/>
      <c r="E185" s="374"/>
      <c r="F185" s="374"/>
      <c r="G185" s="374"/>
      <c r="H185" s="374"/>
      <c r="I185" s="374"/>
      <c r="J185" s="374"/>
      <c r="K185" s="374"/>
      <c r="L185" s="199">
        <v>3500</v>
      </c>
      <c r="M185" s="199">
        <v>1327</v>
      </c>
      <c r="N185" s="220">
        <f t="shared" si="5"/>
        <v>37.914285714285718</v>
      </c>
    </row>
    <row r="186" spans="1:14" ht="13.9" customHeight="1" x14ac:dyDescent="0.25">
      <c r="A186" s="373" t="s">
        <v>264</v>
      </c>
      <c r="B186" s="374"/>
      <c r="C186" s="374"/>
      <c r="D186" s="374"/>
      <c r="E186" s="374"/>
      <c r="F186" s="374"/>
      <c r="G186" s="374"/>
      <c r="H186" s="374"/>
      <c r="I186" s="374"/>
      <c r="J186" s="374"/>
      <c r="K186" s="374"/>
      <c r="L186" s="199">
        <v>16000</v>
      </c>
      <c r="M186" s="199">
        <v>39198</v>
      </c>
      <c r="N186" s="220">
        <f t="shared" si="5"/>
        <v>244.98750000000001</v>
      </c>
    </row>
    <row r="187" spans="1:14" ht="13.9" customHeight="1" x14ac:dyDescent="0.25">
      <c r="A187" s="373" t="s">
        <v>265</v>
      </c>
      <c r="B187" s="374"/>
      <c r="C187" s="374"/>
      <c r="D187" s="374"/>
      <c r="E187" s="374"/>
      <c r="F187" s="374"/>
      <c r="G187" s="374"/>
      <c r="H187" s="374"/>
      <c r="I187" s="374"/>
      <c r="J187" s="374"/>
      <c r="K187" s="374"/>
      <c r="L187" s="199">
        <v>1000</v>
      </c>
      <c r="M187" s="199">
        <v>1078</v>
      </c>
      <c r="N187" s="220">
        <f t="shared" si="5"/>
        <v>107.80000000000001</v>
      </c>
    </row>
    <row r="188" spans="1:14" ht="13.9" customHeight="1" x14ac:dyDescent="0.25">
      <c r="A188" s="172"/>
      <c r="B188" s="171"/>
      <c r="C188" s="171"/>
      <c r="D188" s="171"/>
      <c r="E188" s="171"/>
      <c r="F188" s="171"/>
      <c r="G188" s="171"/>
      <c r="H188" s="171"/>
      <c r="I188" s="171"/>
      <c r="J188" s="171"/>
      <c r="K188" s="171"/>
      <c r="L188" s="214"/>
      <c r="M188" s="214"/>
      <c r="N188" s="215"/>
    </row>
    <row r="189" spans="1:14" x14ac:dyDescent="0.25">
      <c r="A189" s="401"/>
      <c r="B189" s="402"/>
      <c r="C189" s="402"/>
      <c r="D189" s="402"/>
      <c r="E189" s="402"/>
      <c r="F189" s="402"/>
      <c r="G189" s="402"/>
      <c r="H189" s="402"/>
      <c r="I189" s="402"/>
      <c r="J189" s="402"/>
      <c r="K189" s="402"/>
      <c r="L189" s="15"/>
      <c r="M189" s="15"/>
      <c r="N189" s="9"/>
    </row>
    <row r="190" spans="1:14" x14ac:dyDescent="0.25">
      <c r="A190" s="394"/>
      <c r="B190" s="394"/>
      <c r="C190" s="394"/>
      <c r="D190" s="394"/>
      <c r="E190" s="394"/>
      <c r="F190" s="394"/>
      <c r="G190" s="394"/>
      <c r="H190" s="394"/>
      <c r="I190" s="394"/>
      <c r="J190" s="394"/>
      <c r="K190" s="394"/>
      <c r="L190" s="394"/>
      <c r="M190" s="394"/>
      <c r="N190" s="394"/>
    </row>
    <row r="191" spans="1:14" x14ac:dyDescent="0.25">
      <c r="A191" s="379"/>
      <c r="B191" s="379"/>
      <c r="C191" s="379"/>
      <c r="D191" s="379"/>
      <c r="E191" s="379"/>
      <c r="F191" s="379"/>
      <c r="G191" s="379"/>
      <c r="H191" s="379"/>
      <c r="I191" s="379"/>
      <c r="J191" s="379"/>
      <c r="K191" s="379"/>
      <c r="L191" s="379"/>
      <c r="M191" s="379"/>
      <c r="N191" s="379"/>
    </row>
    <row r="192" spans="1:14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15"/>
      <c r="M192" s="15"/>
      <c r="N192" s="9"/>
    </row>
    <row r="193" spans="1:14" x14ac:dyDescent="0.25">
      <c r="A193" s="15"/>
      <c r="B193" s="15"/>
      <c r="C193" s="15"/>
      <c r="D193" s="15"/>
      <c r="E193" s="15"/>
      <c r="F193" s="15"/>
      <c r="G193" s="15"/>
      <c r="H193" s="15"/>
      <c r="I193" s="8"/>
      <c r="J193" s="8"/>
      <c r="K193" s="8"/>
      <c r="L193" s="15"/>
      <c r="M193" s="15"/>
      <c r="N193" s="9"/>
    </row>
    <row r="194" spans="1:14" x14ac:dyDescent="0.25">
      <c r="A194" s="15"/>
      <c r="B194" s="15"/>
      <c r="C194" s="15"/>
      <c r="D194" s="15"/>
      <c r="E194" s="15"/>
      <c r="F194" s="15"/>
      <c r="G194" s="15"/>
      <c r="H194" s="15"/>
      <c r="I194" s="8"/>
      <c r="J194" s="36" t="s">
        <v>4</v>
      </c>
      <c r="K194" s="37"/>
      <c r="L194" s="15"/>
      <c r="M194" s="15"/>
      <c r="N194" s="9"/>
    </row>
    <row r="195" spans="1:14" x14ac:dyDescent="0.25">
      <c r="A195" s="15"/>
      <c r="B195" s="15"/>
      <c r="C195" s="15"/>
      <c r="D195" s="15"/>
      <c r="E195" s="15"/>
      <c r="F195" s="15"/>
      <c r="G195" s="15"/>
      <c r="H195" s="15"/>
      <c r="I195" s="30">
        <v>1</v>
      </c>
      <c r="J195" s="29" t="s">
        <v>35</v>
      </c>
      <c r="K195" s="29"/>
      <c r="L195" s="15"/>
      <c r="M195" s="15"/>
      <c r="N195" s="9"/>
    </row>
    <row r="196" spans="1:14" x14ac:dyDescent="0.25">
      <c r="A196" s="15"/>
      <c r="B196" s="15"/>
      <c r="C196" s="15"/>
      <c r="D196" s="15"/>
      <c r="E196" s="15"/>
      <c r="F196" s="15"/>
      <c r="G196" s="15"/>
      <c r="H196" s="15"/>
      <c r="I196" s="30" t="s">
        <v>186</v>
      </c>
      <c r="J196" s="29" t="s">
        <v>190</v>
      </c>
      <c r="K196" s="29"/>
      <c r="L196" s="15"/>
      <c r="M196" s="15"/>
      <c r="N196" s="9"/>
    </row>
    <row r="197" spans="1:14" x14ac:dyDescent="0.25">
      <c r="A197" s="15"/>
      <c r="B197" s="15"/>
      <c r="C197" s="15"/>
      <c r="D197" s="15"/>
      <c r="E197" s="15"/>
      <c r="F197" s="15"/>
      <c r="G197" s="15"/>
      <c r="H197" s="15"/>
      <c r="I197" s="30" t="s">
        <v>5</v>
      </c>
      <c r="J197" s="29" t="s">
        <v>36</v>
      </c>
      <c r="K197" s="29"/>
      <c r="L197" s="15"/>
      <c r="M197" s="15"/>
      <c r="N197" s="9"/>
    </row>
    <row r="198" spans="1:14" x14ac:dyDescent="0.25">
      <c r="A198" s="15"/>
      <c r="B198" s="15"/>
      <c r="C198" s="15"/>
      <c r="D198" s="15"/>
      <c r="E198" s="15"/>
      <c r="F198" s="15"/>
      <c r="G198" s="15"/>
      <c r="H198" s="15"/>
      <c r="I198" s="30" t="s">
        <v>13</v>
      </c>
      <c r="J198" s="29" t="s">
        <v>37</v>
      </c>
      <c r="K198" s="29"/>
      <c r="L198" s="15"/>
      <c r="M198" s="15"/>
      <c r="N198" s="9"/>
    </row>
    <row r="199" spans="1:14" x14ac:dyDescent="0.25">
      <c r="A199" s="15"/>
      <c r="B199" s="15"/>
      <c r="C199" s="15"/>
      <c r="D199" s="15"/>
      <c r="E199" s="15"/>
      <c r="F199" s="15"/>
      <c r="G199" s="15"/>
      <c r="H199" s="15"/>
      <c r="I199" s="30" t="s">
        <v>187</v>
      </c>
      <c r="J199" s="29" t="s">
        <v>38</v>
      </c>
      <c r="K199" s="29"/>
      <c r="L199" s="15"/>
      <c r="M199" s="15"/>
      <c r="N199" s="9"/>
    </row>
    <row r="200" spans="1:14" x14ac:dyDescent="0.25">
      <c r="A200" s="15"/>
      <c r="B200" s="15"/>
      <c r="C200" s="15"/>
      <c r="D200" s="15"/>
      <c r="E200" s="15"/>
      <c r="F200" s="15"/>
      <c r="G200" s="15"/>
      <c r="H200" s="15"/>
      <c r="I200" s="30" t="s">
        <v>188</v>
      </c>
      <c r="J200" s="29" t="s">
        <v>39</v>
      </c>
      <c r="K200" s="29"/>
      <c r="L200" s="15"/>
      <c r="M200" s="15"/>
      <c r="N200" s="9"/>
    </row>
    <row r="201" spans="1:14" x14ac:dyDescent="0.25">
      <c r="A201" s="15"/>
      <c r="B201" s="15"/>
      <c r="C201" s="15"/>
      <c r="D201" s="15"/>
      <c r="E201" s="15"/>
      <c r="F201" s="15"/>
      <c r="G201" s="15"/>
      <c r="H201" s="15"/>
      <c r="I201" s="30" t="s">
        <v>189</v>
      </c>
      <c r="J201" s="29" t="s">
        <v>191</v>
      </c>
      <c r="K201" s="29"/>
      <c r="L201" s="15"/>
      <c r="M201" s="15"/>
      <c r="N201" s="9"/>
    </row>
    <row r="202" spans="1:14" x14ac:dyDescent="0.25">
      <c r="A202" s="15"/>
      <c r="B202" s="15"/>
      <c r="C202" s="15"/>
      <c r="D202" s="15"/>
      <c r="E202" s="15"/>
      <c r="F202" s="15"/>
      <c r="G202" s="15"/>
      <c r="H202" s="15"/>
      <c r="I202" s="30" t="s">
        <v>76</v>
      </c>
      <c r="J202" s="29" t="s">
        <v>192</v>
      </c>
      <c r="K202" s="29"/>
      <c r="L202" s="15"/>
      <c r="M202" s="15"/>
      <c r="N202" s="9"/>
    </row>
    <row r="203" spans="1:14" x14ac:dyDescent="0.25">
      <c r="A203" s="1"/>
      <c r="B203" s="1"/>
      <c r="C203" s="1"/>
      <c r="D203" s="1"/>
      <c r="E203" s="1"/>
      <c r="F203" s="1"/>
      <c r="G203" s="1"/>
      <c r="H203" s="1"/>
      <c r="I203" s="30"/>
      <c r="J203" s="2"/>
      <c r="K203" s="2"/>
      <c r="L203" s="1"/>
      <c r="M203" s="1"/>
    </row>
  </sheetData>
  <mergeCells count="49">
    <mergeCell ref="A1:N1"/>
    <mergeCell ref="A190:N190"/>
    <mergeCell ref="A36:N36"/>
    <mergeCell ref="I12:I14"/>
    <mergeCell ref="A39:H39"/>
    <mergeCell ref="A162:K162"/>
    <mergeCell ref="A164:K164"/>
    <mergeCell ref="A165:K165"/>
    <mergeCell ref="A166:K166"/>
    <mergeCell ref="A167:K167"/>
    <mergeCell ref="A168:K168"/>
    <mergeCell ref="A169:K169"/>
    <mergeCell ref="A171:K171"/>
    <mergeCell ref="A189:K189"/>
    <mergeCell ref="A172:K172"/>
    <mergeCell ref="A187:K187"/>
    <mergeCell ref="A191:N191"/>
    <mergeCell ref="A2:N2"/>
    <mergeCell ref="A3:K3"/>
    <mergeCell ref="A8:N8"/>
    <mergeCell ref="A10:N10"/>
    <mergeCell ref="A4:N4"/>
    <mergeCell ref="A5:N5"/>
    <mergeCell ref="A7:N7"/>
    <mergeCell ref="J71:K71"/>
    <mergeCell ref="J41:K41"/>
    <mergeCell ref="A155:K155"/>
    <mergeCell ref="A156:K156"/>
    <mergeCell ref="A157:K157"/>
    <mergeCell ref="A158:K158"/>
    <mergeCell ref="A160:K160"/>
    <mergeCell ref="A161:K161"/>
    <mergeCell ref="A159:K159"/>
    <mergeCell ref="A163:K163"/>
    <mergeCell ref="A170:K170"/>
    <mergeCell ref="A174:K174"/>
    <mergeCell ref="A177:K177"/>
    <mergeCell ref="A186:K186"/>
    <mergeCell ref="A173:K173"/>
    <mergeCell ref="A175:K175"/>
    <mergeCell ref="A176:K176"/>
    <mergeCell ref="A184:K184"/>
    <mergeCell ref="A185:K185"/>
    <mergeCell ref="A178:K178"/>
    <mergeCell ref="A179:K179"/>
    <mergeCell ref="A181:K181"/>
    <mergeCell ref="A180:K180"/>
    <mergeCell ref="A182:K182"/>
    <mergeCell ref="A183:K18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03"/>
  <sheetViews>
    <sheetView tabSelected="1" topLeftCell="A172" zoomScaleNormal="100" workbookViewId="0">
      <selection activeCell="T196" sqref="T196"/>
    </sheetView>
  </sheetViews>
  <sheetFormatPr defaultRowHeight="15" x14ac:dyDescent="0.25"/>
  <cols>
    <col min="1" max="1" width="12.5703125" customWidth="1"/>
    <col min="2" max="9" width="1.85546875" customWidth="1"/>
    <col min="10" max="10" width="8" customWidth="1"/>
    <col min="11" max="11" width="11" customWidth="1"/>
    <col min="13" max="13" width="38.28515625" customWidth="1"/>
    <col min="14" max="15" width="12.28515625" customWidth="1"/>
    <col min="17" max="17" width="9" bestFit="1" customWidth="1"/>
  </cols>
  <sheetData>
    <row r="1" spans="1:21" ht="15.75" x14ac:dyDescent="0.25">
      <c r="A1" s="405" t="s">
        <v>72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</row>
    <row r="2" spans="1:21" ht="15.75" x14ac:dyDescent="0.25">
      <c r="A2" s="3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4"/>
      <c r="N2" s="1"/>
      <c r="O2" s="1"/>
    </row>
    <row r="3" spans="1:21" x14ac:dyDescent="0.25">
      <c r="A3" s="406" t="s">
        <v>74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</row>
    <row r="4" spans="1:21" x14ac:dyDescent="0.25">
      <c r="A4" s="407" t="s">
        <v>466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</row>
    <row r="5" spans="1:2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/>
    </row>
    <row r="6" spans="1:21" x14ac:dyDescent="0.25">
      <c r="A6" s="58" t="s">
        <v>40</v>
      </c>
      <c r="B6" s="41"/>
      <c r="C6" s="42" t="s">
        <v>40</v>
      </c>
      <c r="D6" s="42"/>
      <c r="E6" s="42"/>
      <c r="F6" s="42"/>
      <c r="G6" s="42"/>
      <c r="H6" s="42"/>
      <c r="I6" s="61"/>
      <c r="J6" s="58" t="s">
        <v>41</v>
      </c>
      <c r="K6" s="42" t="s">
        <v>43</v>
      </c>
      <c r="L6" s="42"/>
      <c r="M6" s="42"/>
      <c r="N6" s="230" t="s">
        <v>467</v>
      </c>
      <c r="O6" s="298" t="s">
        <v>478</v>
      </c>
      <c r="P6" s="231" t="s">
        <v>2</v>
      </c>
    </row>
    <row r="7" spans="1:21" x14ac:dyDescent="0.25">
      <c r="A7" s="59" t="s">
        <v>42</v>
      </c>
      <c r="B7" s="43"/>
      <c r="C7" s="44"/>
      <c r="D7" s="44"/>
      <c r="E7" s="44"/>
      <c r="F7" s="44"/>
      <c r="G7" s="44"/>
      <c r="H7" s="44"/>
      <c r="I7" s="62"/>
      <c r="J7" s="59"/>
      <c r="K7" s="44"/>
      <c r="L7" s="44"/>
      <c r="M7" s="44"/>
      <c r="N7" s="232" t="s">
        <v>448</v>
      </c>
      <c r="O7" s="288" t="s">
        <v>479</v>
      </c>
      <c r="P7" s="233" t="s">
        <v>3</v>
      </c>
    </row>
    <row r="8" spans="1:21" x14ac:dyDescent="0.25">
      <c r="A8" s="59" t="s">
        <v>193</v>
      </c>
      <c r="B8" s="43"/>
      <c r="C8" s="44"/>
      <c r="D8" s="44"/>
      <c r="E8" s="44"/>
      <c r="F8" s="44"/>
      <c r="G8" s="44"/>
      <c r="H8" s="44"/>
      <c r="I8" s="62"/>
      <c r="J8" s="59"/>
      <c r="K8" s="44"/>
      <c r="L8" s="110" t="s">
        <v>81</v>
      </c>
      <c r="M8" s="110"/>
      <c r="N8" s="234"/>
      <c r="O8" s="289" t="s">
        <v>3</v>
      </c>
      <c r="P8" s="235"/>
    </row>
    <row r="9" spans="1:21" x14ac:dyDescent="0.25">
      <c r="A9" s="60" t="s">
        <v>195</v>
      </c>
      <c r="B9" s="43"/>
      <c r="C9" s="44" t="s">
        <v>194</v>
      </c>
      <c r="D9" s="44"/>
      <c r="E9" s="44"/>
      <c r="F9" s="44"/>
      <c r="G9" s="44"/>
      <c r="H9" s="44"/>
      <c r="I9" s="62"/>
      <c r="J9" s="60" t="s">
        <v>196</v>
      </c>
      <c r="K9" s="115" t="s">
        <v>44</v>
      </c>
      <c r="L9" s="116"/>
      <c r="M9" s="116"/>
      <c r="N9" s="234" t="s">
        <v>3</v>
      </c>
      <c r="O9" s="299" t="s">
        <v>3</v>
      </c>
      <c r="P9" s="236"/>
    </row>
    <row r="10" spans="1:21" x14ac:dyDescent="0.25">
      <c r="A10" s="63"/>
      <c r="B10" s="64">
        <v>1</v>
      </c>
      <c r="C10" s="51">
        <v>2</v>
      </c>
      <c r="D10" s="51">
        <v>3</v>
      </c>
      <c r="E10" s="51">
        <v>4</v>
      </c>
      <c r="F10" s="51">
        <v>5</v>
      </c>
      <c r="G10" s="51">
        <v>6</v>
      </c>
      <c r="H10" s="51">
        <v>7</v>
      </c>
      <c r="I10" s="104" t="s">
        <v>76</v>
      </c>
      <c r="J10" s="114"/>
      <c r="K10" s="113" t="s">
        <v>45</v>
      </c>
      <c r="L10" s="113"/>
      <c r="M10" s="113"/>
      <c r="N10" s="237">
        <f>N11+N36</f>
        <v>1386300</v>
      </c>
      <c r="O10" s="290">
        <f>O11+O36</f>
        <v>609205</v>
      </c>
      <c r="P10" s="324">
        <f>O10/N10*100</f>
        <v>43.944672870230114</v>
      </c>
    </row>
    <row r="11" spans="1:21" x14ac:dyDescent="0.25">
      <c r="A11" s="92"/>
      <c r="B11" s="93"/>
      <c r="C11" s="94"/>
      <c r="D11" s="94"/>
      <c r="E11" s="94"/>
      <c r="F11" s="94"/>
      <c r="G11" s="94"/>
      <c r="H11" s="94"/>
      <c r="I11" s="96"/>
      <c r="J11" s="92"/>
      <c r="K11" s="95" t="s">
        <v>103</v>
      </c>
      <c r="L11" s="95"/>
      <c r="M11" s="95"/>
      <c r="N11" s="238">
        <f>SUM(N12)</f>
        <v>80800</v>
      </c>
      <c r="O11" s="305">
        <f>SUM(O12)</f>
        <v>24157</v>
      </c>
      <c r="P11" s="325">
        <v>30</v>
      </c>
    </row>
    <row r="12" spans="1:21" x14ac:dyDescent="0.25">
      <c r="A12" s="102"/>
      <c r="B12" s="107"/>
      <c r="C12" s="97"/>
      <c r="D12" s="97"/>
      <c r="E12" s="97"/>
      <c r="F12" s="97"/>
      <c r="G12" s="97"/>
      <c r="H12" s="97"/>
      <c r="I12" s="99"/>
      <c r="J12" s="102"/>
      <c r="K12" s="98" t="s">
        <v>104</v>
      </c>
      <c r="L12" s="98"/>
      <c r="M12" s="98"/>
      <c r="N12" s="239">
        <f>SUM(N13)</f>
        <v>80800</v>
      </c>
      <c r="O12" s="291">
        <f>O13</f>
        <v>24157</v>
      </c>
      <c r="P12" s="240">
        <v>30</v>
      </c>
    </row>
    <row r="13" spans="1:21" x14ac:dyDescent="0.25">
      <c r="A13" s="68"/>
      <c r="B13" s="69"/>
      <c r="C13" s="53"/>
      <c r="D13" s="53"/>
      <c r="E13" s="53"/>
      <c r="F13" s="53"/>
      <c r="G13" s="53"/>
      <c r="H13" s="53"/>
      <c r="I13" s="70"/>
      <c r="J13" s="109" t="s">
        <v>6</v>
      </c>
      <c r="K13" s="46" t="s">
        <v>87</v>
      </c>
      <c r="L13" s="46"/>
      <c r="M13" s="46"/>
      <c r="N13" s="241">
        <f>N14+N22+N26+N32</f>
        <v>80800</v>
      </c>
      <c r="O13" s="292">
        <f>O14+O22+O26+O32</f>
        <v>24157</v>
      </c>
      <c r="P13" s="242">
        <v>30</v>
      </c>
    </row>
    <row r="14" spans="1:21" x14ac:dyDescent="0.25">
      <c r="A14" s="413" t="s">
        <v>113</v>
      </c>
      <c r="B14" s="415" t="s">
        <v>49</v>
      </c>
      <c r="C14" s="417"/>
      <c r="D14" s="417" t="s">
        <v>5</v>
      </c>
      <c r="E14" s="417" t="s">
        <v>13</v>
      </c>
      <c r="F14" s="417"/>
      <c r="G14" s="417" t="s">
        <v>188</v>
      </c>
      <c r="H14" s="417" t="s">
        <v>189</v>
      </c>
      <c r="I14" s="105"/>
      <c r="J14" s="413"/>
      <c r="K14" s="75" t="s">
        <v>47</v>
      </c>
      <c r="L14" s="75"/>
      <c r="M14" s="75"/>
      <c r="N14" s="411">
        <f>N16+N19</f>
        <v>53800</v>
      </c>
      <c r="O14" s="409">
        <f>O16+O19</f>
        <v>8085</v>
      </c>
      <c r="P14" s="408">
        <v>15</v>
      </c>
    </row>
    <row r="15" spans="1:21" x14ac:dyDescent="0.25">
      <c r="A15" s="414"/>
      <c r="B15" s="416"/>
      <c r="C15" s="418"/>
      <c r="D15" s="418"/>
      <c r="E15" s="418"/>
      <c r="F15" s="418"/>
      <c r="G15" s="418"/>
      <c r="H15" s="418"/>
      <c r="I15" s="111"/>
      <c r="J15" s="414"/>
      <c r="K15" s="76" t="s">
        <v>48</v>
      </c>
      <c r="L15" s="76"/>
      <c r="M15" s="76"/>
      <c r="N15" s="412"/>
      <c r="O15" s="409"/>
      <c r="P15" s="408"/>
      <c r="U15">
        <v>1</v>
      </c>
    </row>
    <row r="16" spans="1:21" x14ac:dyDescent="0.25">
      <c r="A16" s="65" t="s">
        <v>114</v>
      </c>
      <c r="B16" s="85" t="s">
        <v>49</v>
      </c>
      <c r="C16" s="80"/>
      <c r="D16" s="80" t="s">
        <v>5</v>
      </c>
      <c r="E16" s="80" t="s">
        <v>13</v>
      </c>
      <c r="F16" s="80"/>
      <c r="G16" s="80"/>
      <c r="H16" s="80"/>
      <c r="I16" s="67"/>
      <c r="J16" s="65" t="s">
        <v>46</v>
      </c>
      <c r="K16" s="66" t="s">
        <v>100</v>
      </c>
      <c r="L16" s="66"/>
      <c r="M16" s="66"/>
      <c r="N16" s="243">
        <f>SUM(N17)</f>
        <v>38800</v>
      </c>
      <c r="O16" s="293">
        <f>SUM(O17)</f>
        <v>5123</v>
      </c>
      <c r="P16" s="244">
        <v>13</v>
      </c>
    </row>
    <row r="17" spans="1:16" x14ac:dyDescent="0.25">
      <c r="A17" s="83" t="s">
        <v>114</v>
      </c>
      <c r="B17" s="86"/>
      <c r="C17" s="87"/>
      <c r="D17" s="87"/>
      <c r="E17" s="87"/>
      <c r="F17" s="87"/>
      <c r="G17" s="87"/>
      <c r="H17" s="87"/>
      <c r="I17" s="81"/>
      <c r="J17" s="83" t="s">
        <v>46</v>
      </c>
      <c r="K17" s="8">
        <v>3</v>
      </c>
      <c r="L17" s="8" t="s">
        <v>12</v>
      </c>
      <c r="M17" s="8"/>
      <c r="N17" s="245">
        <f>N18</f>
        <v>38800</v>
      </c>
      <c r="O17" s="294">
        <f>O18</f>
        <v>5123</v>
      </c>
      <c r="P17" s="246">
        <v>13</v>
      </c>
    </row>
    <row r="18" spans="1:16" x14ac:dyDescent="0.25">
      <c r="A18" s="83" t="s">
        <v>114</v>
      </c>
      <c r="B18" s="47"/>
      <c r="C18" s="38"/>
      <c r="D18" s="38"/>
      <c r="E18" s="38"/>
      <c r="F18" s="38"/>
      <c r="G18" s="38"/>
      <c r="H18" s="38"/>
      <c r="I18" s="88"/>
      <c r="J18" s="83" t="s">
        <v>46</v>
      </c>
      <c r="K18" s="8">
        <v>32</v>
      </c>
      <c r="L18" s="8" t="s">
        <v>26</v>
      </c>
      <c r="M18" s="8"/>
      <c r="N18" s="247">
        <v>38800</v>
      </c>
      <c r="O18" s="294">
        <v>5123</v>
      </c>
      <c r="P18" s="246">
        <v>13</v>
      </c>
    </row>
    <row r="19" spans="1:16" x14ac:dyDescent="0.25">
      <c r="A19" s="65" t="s">
        <v>115</v>
      </c>
      <c r="B19" s="85" t="s">
        <v>49</v>
      </c>
      <c r="C19" s="80"/>
      <c r="D19" s="80" t="s">
        <v>5</v>
      </c>
      <c r="E19" s="80"/>
      <c r="F19" s="80"/>
      <c r="G19" s="80" t="s">
        <v>188</v>
      </c>
      <c r="H19" s="80" t="s">
        <v>189</v>
      </c>
      <c r="I19" s="67"/>
      <c r="J19" s="65" t="s">
        <v>46</v>
      </c>
      <c r="K19" s="66" t="s">
        <v>101</v>
      </c>
      <c r="L19" s="66"/>
      <c r="M19" s="66"/>
      <c r="N19" s="243">
        <f>SUM(N20)</f>
        <v>15000</v>
      </c>
      <c r="O19" s="293">
        <v>2962</v>
      </c>
      <c r="P19" s="244">
        <v>20</v>
      </c>
    </row>
    <row r="20" spans="1:16" x14ac:dyDescent="0.25">
      <c r="A20" s="83" t="s">
        <v>115</v>
      </c>
      <c r="B20" s="47"/>
      <c r="C20" s="38"/>
      <c r="D20" s="38"/>
      <c r="E20" s="38"/>
      <c r="F20" s="38"/>
      <c r="G20" s="38"/>
      <c r="H20" s="38"/>
      <c r="I20" s="88"/>
      <c r="J20" s="83" t="s">
        <v>46</v>
      </c>
      <c r="K20" s="8">
        <v>3</v>
      </c>
      <c r="L20" s="8" t="s">
        <v>12</v>
      </c>
      <c r="M20" s="8"/>
      <c r="N20" s="245">
        <f>SUM(N21)</f>
        <v>15000</v>
      </c>
      <c r="O20" s="294">
        <v>2962</v>
      </c>
      <c r="P20" s="246">
        <v>20</v>
      </c>
    </row>
    <row r="21" spans="1:16" x14ac:dyDescent="0.25">
      <c r="A21" s="83" t="s">
        <v>115</v>
      </c>
      <c r="B21" s="47"/>
      <c r="C21" s="38"/>
      <c r="D21" s="38"/>
      <c r="E21" s="38"/>
      <c r="F21" s="38"/>
      <c r="G21" s="38"/>
      <c r="H21" s="38"/>
      <c r="I21" s="88"/>
      <c r="J21" s="83" t="s">
        <v>46</v>
      </c>
      <c r="K21" s="8">
        <v>32</v>
      </c>
      <c r="L21" s="8" t="s">
        <v>26</v>
      </c>
      <c r="M21" s="8"/>
      <c r="N21" s="245">
        <v>15000</v>
      </c>
      <c r="O21" s="294">
        <v>2962</v>
      </c>
      <c r="P21" s="246">
        <v>20</v>
      </c>
    </row>
    <row r="22" spans="1:16" x14ac:dyDescent="0.25">
      <c r="A22" s="84" t="s">
        <v>116</v>
      </c>
      <c r="B22" s="106" t="s">
        <v>49</v>
      </c>
      <c r="C22" s="72"/>
      <c r="D22" s="72"/>
      <c r="E22" s="72"/>
      <c r="F22" s="72"/>
      <c r="G22" s="72"/>
      <c r="H22" s="72"/>
      <c r="I22" s="74"/>
      <c r="J22" s="84"/>
      <c r="K22" s="73" t="s">
        <v>197</v>
      </c>
      <c r="L22" s="73"/>
      <c r="M22" s="73"/>
      <c r="N22" s="229">
        <f>N23</f>
        <v>2000</v>
      </c>
      <c r="O22" s="295">
        <f>O23</f>
        <v>0</v>
      </c>
      <c r="P22" s="248">
        <v>0</v>
      </c>
    </row>
    <row r="23" spans="1:16" x14ac:dyDescent="0.25">
      <c r="A23" s="65" t="s">
        <v>117</v>
      </c>
      <c r="B23" s="85" t="s">
        <v>49</v>
      </c>
      <c r="C23" s="80"/>
      <c r="D23" s="80"/>
      <c r="E23" s="80"/>
      <c r="F23" s="80"/>
      <c r="G23" s="80"/>
      <c r="H23" s="80"/>
      <c r="I23" s="67"/>
      <c r="J23" s="65" t="s">
        <v>46</v>
      </c>
      <c r="K23" s="66" t="s">
        <v>102</v>
      </c>
      <c r="L23" s="66" t="s">
        <v>50</v>
      </c>
      <c r="M23" s="66"/>
      <c r="N23" s="249">
        <f>SUM(N24)</f>
        <v>2000</v>
      </c>
      <c r="O23" s="296">
        <v>0</v>
      </c>
      <c r="P23" s="244">
        <v>0</v>
      </c>
    </row>
    <row r="24" spans="1:16" x14ac:dyDescent="0.25">
      <c r="A24" s="83" t="s">
        <v>117</v>
      </c>
      <c r="B24" s="47"/>
      <c r="C24" s="38"/>
      <c r="D24" s="38"/>
      <c r="E24" s="38"/>
      <c r="F24" s="38"/>
      <c r="G24" s="38"/>
      <c r="H24" s="38"/>
      <c r="I24" s="88"/>
      <c r="J24" s="83" t="s">
        <v>46</v>
      </c>
      <c r="K24" s="8">
        <v>3</v>
      </c>
      <c r="L24" s="8" t="s">
        <v>12</v>
      </c>
      <c r="M24" s="8"/>
      <c r="N24" s="247">
        <f>N25</f>
        <v>2000</v>
      </c>
      <c r="O24" s="297">
        <v>0</v>
      </c>
      <c r="P24" s="246">
        <v>0</v>
      </c>
    </row>
    <row r="25" spans="1:16" x14ac:dyDescent="0.25">
      <c r="A25" s="83" t="s">
        <v>117</v>
      </c>
      <c r="B25" s="47"/>
      <c r="C25" s="38"/>
      <c r="D25" s="38"/>
      <c r="E25" s="38"/>
      <c r="F25" s="38"/>
      <c r="G25" s="38"/>
      <c r="H25" s="38"/>
      <c r="I25" s="88"/>
      <c r="J25" s="83" t="s">
        <v>46</v>
      </c>
      <c r="K25" s="8">
        <v>38</v>
      </c>
      <c r="L25" s="8" t="s">
        <v>29</v>
      </c>
      <c r="M25" s="8"/>
      <c r="N25" s="247">
        <v>2000</v>
      </c>
      <c r="O25" s="297">
        <v>0</v>
      </c>
      <c r="P25" s="246">
        <v>0</v>
      </c>
    </row>
    <row r="26" spans="1:16" x14ac:dyDescent="0.25">
      <c r="A26" s="84" t="s">
        <v>118</v>
      </c>
      <c r="B26" s="106" t="s">
        <v>49</v>
      </c>
      <c r="C26" s="72"/>
      <c r="D26" s="72"/>
      <c r="E26" s="72"/>
      <c r="F26" s="72"/>
      <c r="G26" s="72"/>
      <c r="H26" s="72"/>
      <c r="I26" s="74"/>
      <c r="J26" s="84"/>
      <c r="K26" s="73" t="s">
        <v>198</v>
      </c>
      <c r="L26" s="73"/>
      <c r="M26" s="73"/>
      <c r="N26" s="229">
        <f>N27</f>
        <v>15000</v>
      </c>
      <c r="O26" s="295">
        <f>O27</f>
        <v>6300</v>
      </c>
      <c r="P26" s="248">
        <v>42</v>
      </c>
    </row>
    <row r="27" spans="1:16" x14ac:dyDescent="0.25">
      <c r="A27" s="65" t="s">
        <v>119</v>
      </c>
      <c r="B27" s="85" t="s">
        <v>49</v>
      </c>
      <c r="C27" s="80"/>
      <c r="D27" s="80"/>
      <c r="E27" s="80"/>
      <c r="F27" s="80"/>
      <c r="G27" s="80"/>
      <c r="H27" s="80"/>
      <c r="I27" s="67"/>
      <c r="J27" s="65" t="s">
        <v>46</v>
      </c>
      <c r="K27" s="66" t="s">
        <v>102</v>
      </c>
      <c r="L27" s="66" t="s">
        <v>51</v>
      </c>
      <c r="M27" s="66"/>
      <c r="N27" s="249">
        <f>SUM(N28)</f>
        <v>15000</v>
      </c>
      <c r="O27" s="296">
        <f>SUM(O28)</f>
        <v>6300</v>
      </c>
      <c r="P27" s="244">
        <v>42</v>
      </c>
    </row>
    <row r="28" spans="1:16" x14ac:dyDescent="0.25">
      <c r="A28" s="88" t="s">
        <v>119</v>
      </c>
      <c r="B28" s="38"/>
      <c r="C28" s="38"/>
      <c r="D28" s="38"/>
      <c r="E28" s="38"/>
      <c r="F28" s="38"/>
      <c r="G28" s="38"/>
      <c r="H28" s="38"/>
      <c r="I28" s="88"/>
      <c r="J28" s="83" t="s">
        <v>46</v>
      </c>
      <c r="K28" s="8" t="s">
        <v>5</v>
      </c>
      <c r="L28" s="410" t="s">
        <v>12</v>
      </c>
      <c r="M28" s="387"/>
      <c r="N28" s="250">
        <f>SUM(N29:N31)</f>
        <v>15000</v>
      </c>
      <c r="O28" s="297">
        <f>O29+O31+O30</f>
        <v>6300</v>
      </c>
      <c r="P28" s="246">
        <v>42</v>
      </c>
    </row>
    <row r="29" spans="1:16" x14ac:dyDescent="0.25">
      <c r="A29" s="83" t="s">
        <v>119</v>
      </c>
      <c r="B29" s="38"/>
      <c r="C29" s="38"/>
      <c r="D29" s="38"/>
      <c r="E29" s="38"/>
      <c r="F29" s="38"/>
      <c r="G29" s="38"/>
      <c r="H29" s="38"/>
      <c r="I29" s="8"/>
      <c r="J29" s="83" t="s">
        <v>46</v>
      </c>
      <c r="K29" s="8" t="s">
        <v>52</v>
      </c>
      <c r="L29" s="410" t="s">
        <v>26</v>
      </c>
      <c r="M29" s="410"/>
      <c r="N29" s="247">
        <v>6800</v>
      </c>
      <c r="O29" s="297">
        <v>4085</v>
      </c>
      <c r="P29" s="246">
        <v>60</v>
      </c>
    </row>
    <row r="30" spans="1:16" x14ac:dyDescent="0.25">
      <c r="A30" s="83" t="s">
        <v>119</v>
      </c>
      <c r="B30" s="38"/>
      <c r="C30" s="38"/>
      <c r="D30" s="38"/>
      <c r="E30" s="38"/>
      <c r="F30" s="38"/>
      <c r="G30" s="38"/>
      <c r="H30" s="38"/>
      <c r="I30" s="8"/>
      <c r="J30" s="83" t="s">
        <v>46</v>
      </c>
      <c r="K30" s="8" t="s">
        <v>232</v>
      </c>
      <c r="L30" s="172" t="s">
        <v>27</v>
      </c>
      <c r="M30" s="172"/>
      <c r="N30" s="247">
        <v>300</v>
      </c>
      <c r="O30" s="297">
        <v>0</v>
      </c>
      <c r="P30" s="246">
        <v>0</v>
      </c>
    </row>
    <row r="31" spans="1:16" x14ac:dyDescent="0.25">
      <c r="A31" s="83" t="s">
        <v>119</v>
      </c>
      <c r="B31" s="38"/>
      <c r="C31" s="38"/>
      <c r="D31" s="38"/>
      <c r="E31" s="38"/>
      <c r="F31" s="38"/>
      <c r="G31" s="38"/>
      <c r="H31" s="38"/>
      <c r="I31" s="8"/>
      <c r="J31" s="83" t="s">
        <v>46</v>
      </c>
      <c r="K31" s="8" t="s">
        <v>57</v>
      </c>
      <c r="L31" s="410" t="s">
        <v>53</v>
      </c>
      <c r="M31" s="410"/>
      <c r="N31" s="247">
        <v>7900</v>
      </c>
      <c r="O31" s="297">
        <v>2215</v>
      </c>
      <c r="P31" s="251">
        <v>28</v>
      </c>
    </row>
    <row r="32" spans="1:16" x14ac:dyDescent="0.25">
      <c r="A32" s="84" t="s">
        <v>120</v>
      </c>
      <c r="B32" s="106" t="s">
        <v>49</v>
      </c>
      <c r="C32" s="72"/>
      <c r="D32" s="72"/>
      <c r="E32" s="72"/>
      <c r="F32" s="72"/>
      <c r="G32" s="72"/>
      <c r="H32" s="72"/>
      <c r="I32" s="74"/>
      <c r="J32" s="84"/>
      <c r="K32" s="73" t="s">
        <v>199</v>
      </c>
      <c r="L32" s="73"/>
      <c r="M32" s="73"/>
      <c r="N32" s="229">
        <f>N33</f>
        <v>10000</v>
      </c>
      <c r="O32" s="295">
        <v>9772</v>
      </c>
      <c r="P32" s="248">
        <v>98</v>
      </c>
    </row>
    <row r="33" spans="1:16" x14ac:dyDescent="0.25">
      <c r="A33" s="65" t="s">
        <v>121</v>
      </c>
      <c r="B33" s="85" t="s">
        <v>49</v>
      </c>
      <c r="C33" s="80"/>
      <c r="D33" s="80"/>
      <c r="E33" s="80"/>
      <c r="F33" s="80"/>
      <c r="G33" s="80"/>
      <c r="H33" s="80"/>
      <c r="I33" s="67"/>
      <c r="J33" s="65" t="s">
        <v>46</v>
      </c>
      <c r="K33" s="66" t="s">
        <v>102</v>
      </c>
      <c r="L33" s="66" t="s">
        <v>54</v>
      </c>
      <c r="M33" s="66"/>
      <c r="N33" s="249">
        <f>SUM(N34)</f>
        <v>10000</v>
      </c>
      <c r="O33" s="296">
        <v>9772</v>
      </c>
      <c r="P33" s="244">
        <v>98</v>
      </c>
    </row>
    <row r="34" spans="1:16" x14ac:dyDescent="0.25">
      <c r="A34" s="83" t="s">
        <v>121</v>
      </c>
      <c r="B34" s="47"/>
      <c r="C34" s="38"/>
      <c r="D34" s="38"/>
      <c r="E34" s="38"/>
      <c r="F34" s="38"/>
      <c r="G34" s="38"/>
      <c r="H34" s="38"/>
      <c r="I34" s="88"/>
      <c r="J34" s="83" t="s">
        <v>46</v>
      </c>
      <c r="K34" s="8" t="s">
        <v>5</v>
      </c>
      <c r="L34" s="410" t="s">
        <v>12</v>
      </c>
      <c r="M34" s="410"/>
      <c r="N34" s="247">
        <v>10000</v>
      </c>
      <c r="O34" s="297">
        <v>9772</v>
      </c>
      <c r="P34" s="246">
        <v>98</v>
      </c>
    </row>
    <row r="35" spans="1:16" x14ac:dyDescent="0.25">
      <c r="A35" s="83" t="s">
        <v>121</v>
      </c>
      <c r="B35" s="47"/>
      <c r="C35" s="38"/>
      <c r="D35" s="38"/>
      <c r="E35" s="38"/>
      <c r="F35" s="38"/>
      <c r="G35" s="38"/>
      <c r="H35" s="38"/>
      <c r="I35" s="88"/>
      <c r="J35" s="83" t="s">
        <v>46</v>
      </c>
      <c r="K35" s="8" t="s">
        <v>57</v>
      </c>
      <c r="L35" s="410" t="s">
        <v>53</v>
      </c>
      <c r="M35" s="410"/>
      <c r="N35" s="247">
        <v>10000</v>
      </c>
      <c r="O35" s="297">
        <v>9772</v>
      </c>
      <c r="P35" s="246">
        <v>98</v>
      </c>
    </row>
    <row r="36" spans="1:16" x14ac:dyDescent="0.25">
      <c r="A36" s="92"/>
      <c r="B36" s="93"/>
      <c r="C36" s="94"/>
      <c r="D36" s="94"/>
      <c r="E36" s="94"/>
      <c r="F36" s="94"/>
      <c r="G36" s="94"/>
      <c r="H36" s="94"/>
      <c r="I36" s="96"/>
      <c r="J36" s="92"/>
      <c r="K36" s="95" t="s">
        <v>105</v>
      </c>
      <c r="L36" s="95"/>
      <c r="M36" s="95"/>
      <c r="N36" s="252">
        <f>N37+N68+N80+N111+N132+N153+N165</f>
        <v>1305500</v>
      </c>
      <c r="O36" s="252">
        <f>O37+O68+O80+O111+O132+O153+O165</f>
        <v>585048</v>
      </c>
      <c r="P36" s="329">
        <v>45</v>
      </c>
    </row>
    <row r="37" spans="1:16" x14ac:dyDescent="0.25">
      <c r="A37" s="102"/>
      <c r="B37" s="107"/>
      <c r="C37" s="97"/>
      <c r="D37" s="97"/>
      <c r="E37" s="97"/>
      <c r="F37" s="97"/>
      <c r="G37" s="97"/>
      <c r="H37" s="97"/>
      <c r="I37" s="99"/>
      <c r="J37" s="102"/>
      <c r="K37" s="98" t="s">
        <v>106</v>
      </c>
      <c r="L37" s="98"/>
      <c r="M37" s="98"/>
      <c r="N37" s="253">
        <f t="shared" ref="N37:O37" si="0">SUM(N38)</f>
        <v>293000</v>
      </c>
      <c r="O37" s="253">
        <f t="shared" si="0"/>
        <v>190976</v>
      </c>
      <c r="P37" s="330">
        <v>65</v>
      </c>
    </row>
    <row r="38" spans="1:16" x14ac:dyDescent="0.25">
      <c r="A38" s="103"/>
      <c r="B38" s="108"/>
      <c r="C38" s="52"/>
      <c r="D38" s="52"/>
      <c r="E38" s="52"/>
      <c r="F38" s="52"/>
      <c r="G38" s="52"/>
      <c r="H38" s="52"/>
      <c r="I38" s="101"/>
      <c r="J38" s="71" t="s">
        <v>6</v>
      </c>
      <c r="K38" s="45" t="s">
        <v>88</v>
      </c>
      <c r="L38" s="45"/>
      <c r="M38" s="45"/>
      <c r="N38" s="255">
        <f>SUM(N39)</f>
        <v>293000</v>
      </c>
      <c r="O38" s="306">
        <f>O39</f>
        <v>190976</v>
      </c>
      <c r="P38" s="256">
        <v>65</v>
      </c>
    </row>
    <row r="39" spans="1:16" x14ac:dyDescent="0.25">
      <c r="A39" s="84" t="s">
        <v>122</v>
      </c>
      <c r="B39" s="106" t="s">
        <v>49</v>
      </c>
      <c r="C39" s="72"/>
      <c r="D39" s="72" t="s">
        <v>5</v>
      </c>
      <c r="E39" s="72" t="s">
        <v>13</v>
      </c>
      <c r="F39" s="72" t="s">
        <v>187</v>
      </c>
      <c r="G39" s="72"/>
      <c r="H39" s="72" t="s">
        <v>189</v>
      </c>
      <c r="I39" s="74"/>
      <c r="J39" s="84"/>
      <c r="K39" s="73" t="s">
        <v>56</v>
      </c>
      <c r="L39" s="73"/>
      <c r="M39" s="73"/>
      <c r="N39" s="257">
        <f>N40+N47+N50+N56+N53+N59+N62</f>
        <v>293000</v>
      </c>
      <c r="O39" s="257">
        <f>O40+O47+O50+O56+O53+O59+O62+O65</f>
        <v>190976</v>
      </c>
      <c r="P39" s="328">
        <v>65</v>
      </c>
    </row>
    <row r="40" spans="1:16" x14ac:dyDescent="0.25">
      <c r="A40" s="65" t="s">
        <v>160</v>
      </c>
      <c r="B40" s="85" t="s">
        <v>49</v>
      </c>
      <c r="C40" s="80"/>
      <c r="D40" s="80" t="s">
        <v>5</v>
      </c>
      <c r="E40" s="80" t="s">
        <v>13</v>
      </c>
      <c r="F40" s="80"/>
      <c r="G40" s="80"/>
      <c r="H40" s="80"/>
      <c r="I40" s="67"/>
      <c r="J40" s="65" t="s">
        <v>55</v>
      </c>
      <c r="K40" s="66" t="s">
        <v>147</v>
      </c>
      <c r="L40" s="66"/>
      <c r="M40" s="66"/>
      <c r="N40" s="259">
        <f>SUM(N41)</f>
        <v>232000</v>
      </c>
      <c r="O40" s="259">
        <f>O41</f>
        <v>142449</v>
      </c>
      <c r="P40" s="327">
        <v>61</v>
      </c>
    </row>
    <row r="41" spans="1:16" x14ac:dyDescent="0.25">
      <c r="A41" s="82" t="s">
        <v>160</v>
      </c>
      <c r="B41" s="87"/>
      <c r="C41" s="87"/>
      <c r="D41" s="87"/>
      <c r="E41" s="87"/>
      <c r="F41" s="87"/>
      <c r="G41" s="87"/>
      <c r="H41" s="87"/>
      <c r="I41" s="90"/>
      <c r="J41" s="82" t="s">
        <v>55</v>
      </c>
      <c r="K41" s="90">
        <v>3</v>
      </c>
      <c r="L41" s="90" t="s">
        <v>12</v>
      </c>
      <c r="M41" s="90"/>
      <c r="N41" s="260">
        <f>SUM(N42:N46)</f>
        <v>232000</v>
      </c>
      <c r="O41" s="260">
        <f>O42+O43+O44+O46+O45</f>
        <v>142449</v>
      </c>
      <c r="P41" s="326">
        <f>O41/N41*100</f>
        <v>61.400431034482764</v>
      </c>
    </row>
    <row r="42" spans="1:16" x14ac:dyDescent="0.25">
      <c r="A42" s="83" t="s">
        <v>160</v>
      </c>
      <c r="B42" s="38"/>
      <c r="C42" s="38"/>
      <c r="D42" s="38"/>
      <c r="E42" s="38"/>
      <c r="F42" s="38"/>
      <c r="G42" s="38"/>
      <c r="H42" s="38"/>
      <c r="I42" s="8"/>
      <c r="J42" s="83" t="s">
        <v>55</v>
      </c>
      <c r="K42" s="8">
        <v>31</v>
      </c>
      <c r="L42" s="8" t="s">
        <v>25</v>
      </c>
      <c r="M42" s="8"/>
      <c r="N42" s="245">
        <v>72000</v>
      </c>
      <c r="O42" s="245">
        <v>59046</v>
      </c>
      <c r="P42" s="326">
        <f t="shared" ref="P42:P46" si="1">O42/N42*100</f>
        <v>82.00833333333334</v>
      </c>
    </row>
    <row r="43" spans="1:16" x14ac:dyDescent="0.25">
      <c r="A43" s="83" t="s">
        <v>160</v>
      </c>
      <c r="B43" s="38"/>
      <c r="C43" s="38"/>
      <c r="D43" s="38"/>
      <c r="E43" s="38"/>
      <c r="F43" s="38"/>
      <c r="G43" s="38"/>
      <c r="H43" s="38"/>
      <c r="I43" s="8"/>
      <c r="J43" s="83" t="s">
        <v>55</v>
      </c>
      <c r="K43" s="8">
        <v>32</v>
      </c>
      <c r="L43" s="8" t="s">
        <v>26</v>
      </c>
      <c r="M43" s="8"/>
      <c r="N43" s="245">
        <v>150000</v>
      </c>
      <c r="O43" s="245">
        <v>78241</v>
      </c>
      <c r="P43" s="326">
        <f t="shared" si="1"/>
        <v>52.160666666666664</v>
      </c>
    </row>
    <row r="44" spans="1:16" x14ac:dyDescent="0.25">
      <c r="A44" s="83" t="s">
        <v>160</v>
      </c>
      <c r="B44" s="38"/>
      <c r="C44" s="38"/>
      <c r="D44" s="38"/>
      <c r="E44" s="38"/>
      <c r="F44" s="38"/>
      <c r="G44" s="38"/>
      <c r="H44" s="38"/>
      <c r="I44" s="8"/>
      <c r="J44" s="83" t="s">
        <v>55</v>
      </c>
      <c r="K44" s="8">
        <v>34</v>
      </c>
      <c r="L44" s="8" t="s">
        <v>27</v>
      </c>
      <c r="M44" s="8"/>
      <c r="N44" s="245">
        <v>2000</v>
      </c>
      <c r="O44" s="245">
        <v>840</v>
      </c>
      <c r="P44" s="326">
        <f t="shared" si="1"/>
        <v>42</v>
      </c>
    </row>
    <row r="45" spans="1:16" x14ac:dyDescent="0.25">
      <c r="A45" s="88" t="s">
        <v>160</v>
      </c>
      <c r="B45" s="47"/>
      <c r="C45" s="38"/>
      <c r="D45" s="38"/>
      <c r="E45" s="38"/>
      <c r="F45" s="38"/>
      <c r="G45" s="38"/>
      <c r="H45" s="38"/>
      <c r="I45" s="88"/>
      <c r="J45" s="83" t="s">
        <v>55</v>
      </c>
      <c r="K45" s="8" t="s">
        <v>79</v>
      </c>
      <c r="L45" s="410" t="s">
        <v>80</v>
      </c>
      <c r="M45" s="387"/>
      <c r="N45" s="250">
        <v>5000</v>
      </c>
      <c r="O45" s="245">
        <v>0</v>
      </c>
      <c r="P45" s="326" t="s">
        <v>3</v>
      </c>
    </row>
    <row r="46" spans="1:16" x14ac:dyDescent="0.25">
      <c r="A46" s="88" t="s">
        <v>160</v>
      </c>
      <c r="B46" s="47"/>
      <c r="C46" s="38"/>
      <c r="D46" s="38"/>
      <c r="E46" s="38"/>
      <c r="F46" s="38"/>
      <c r="G46" s="38"/>
      <c r="H46" s="38"/>
      <c r="I46" s="88"/>
      <c r="J46" s="83" t="s">
        <v>55</v>
      </c>
      <c r="K46" s="8" t="s">
        <v>57</v>
      </c>
      <c r="L46" s="410" t="s">
        <v>53</v>
      </c>
      <c r="M46" s="387"/>
      <c r="N46" s="250">
        <v>3000</v>
      </c>
      <c r="O46" s="245">
        <v>4322</v>
      </c>
      <c r="P46" s="326">
        <f t="shared" si="1"/>
        <v>144.06666666666666</v>
      </c>
    </row>
    <row r="47" spans="1:16" x14ac:dyDescent="0.25">
      <c r="A47" s="65" t="s">
        <v>161</v>
      </c>
      <c r="B47" s="85" t="s">
        <v>49</v>
      </c>
      <c r="C47" s="80"/>
      <c r="D47" s="80" t="s">
        <v>5</v>
      </c>
      <c r="E47" s="80" t="s">
        <v>13</v>
      </c>
      <c r="F47" s="80"/>
      <c r="G47" s="80"/>
      <c r="H47" s="80" t="s">
        <v>189</v>
      </c>
      <c r="I47" s="67"/>
      <c r="J47" s="65" t="s">
        <v>55</v>
      </c>
      <c r="K47" s="66" t="s">
        <v>148</v>
      </c>
      <c r="L47" s="66"/>
      <c r="M47" s="66"/>
      <c r="N47" s="249">
        <f>N48</f>
        <v>10000</v>
      </c>
      <c r="O47" s="296">
        <f>O48</f>
        <v>6712</v>
      </c>
      <c r="P47" s="327">
        <v>67</v>
      </c>
    </row>
    <row r="48" spans="1:16" x14ac:dyDescent="0.25">
      <c r="A48" s="83" t="s">
        <v>161</v>
      </c>
      <c r="B48" s="47"/>
      <c r="C48" s="38"/>
      <c r="D48" s="38"/>
      <c r="E48" s="38"/>
      <c r="F48" s="38"/>
      <c r="G48" s="38"/>
      <c r="H48" s="38"/>
      <c r="I48" s="88"/>
      <c r="J48" s="83" t="s">
        <v>55</v>
      </c>
      <c r="K48" s="172" t="s">
        <v>5</v>
      </c>
      <c r="L48" s="8" t="s">
        <v>12</v>
      </c>
      <c r="M48" s="8"/>
      <c r="N48" s="247">
        <f>N49</f>
        <v>10000</v>
      </c>
      <c r="O48" s="297">
        <f>O49</f>
        <v>6712</v>
      </c>
      <c r="P48" s="246">
        <v>67</v>
      </c>
    </row>
    <row r="49" spans="1:16" x14ac:dyDescent="0.25">
      <c r="A49" s="83" t="s">
        <v>161</v>
      </c>
      <c r="B49" s="47"/>
      <c r="C49" s="38"/>
      <c r="D49" s="38"/>
      <c r="E49" s="38"/>
      <c r="F49" s="38"/>
      <c r="G49" s="38"/>
      <c r="H49" s="38"/>
      <c r="I49" s="88"/>
      <c r="J49" s="83" t="s">
        <v>55</v>
      </c>
      <c r="K49" s="172" t="s">
        <v>52</v>
      </c>
      <c r="L49" s="8" t="s">
        <v>26</v>
      </c>
      <c r="M49" s="8"/>
      <c r="N49" s="247">
        <v>10000</v>
      </c>
      <c r="O49" s="297">
        <v>6712</v>
      </c>
      <c r="P49" s="246">
        <v>67</v>
      </c>
    </row>
    <row r="50" spans="1:16" x14ac:dyDescent="0.25">
      <c r="A50" s="65" t="s">
        <v>468</v>
      </c>
      <c r="B50" s="85" t="s">
        <v>49</v>
      </c>
      <c r="C50" s="80"/>
      <c r="D50" s="80"/>
      <c r="E50" s="80"/>
      <c r="F50" s="80"/>
      <c r="G50" s="80"/>
      <c r="H50" s="80" t="s">
        <v>189</v>
      </c>
      <c r="I50" s="67"/>
      <c r="J50" s="65" t="s">
        <v>55</v>
      </c>
      <c r="K50" s="66" t="s">
        <v>469</v>
      </c>
      <c r="L50" s="66"/>
      <c r="M50" s="66"/>
      <c r="N50" s="249">
        <f>N51</f>
        <v>2000</v>
      </c>
      <c r="O50" s="296">
        <v>912</v>
      </c>
      <c r="P50" s="244">
        <v>46</v>
      </c>
    </row>
    <row r="51" spans="1:16" x14ac:dyDescent="0.25">
      <c r="A51" s="83" t="s">
        <v>468</v>
      </c>
      <c r="B51" s="47"/>
      <c r="C51" s="38"/>
      <c r="D51" s="38"/>
      <c r="E51" s="38"/>
      <c r="F51" s="38"/>
      <c r="G51" s="38"/>
      <c r="H51" s="38"/>
      <c r="I51" s="88"/>
      <c r="J51" s="83" t="s">
        <v>55</v>
      </c>
      <c r="K51" s="172" t="s">
        <v>13</v>
      </c>
      <c r="L51" s="8" t="s">
        <v>14</v>
      </c>
      <c r="M51" s="8"/>
      <c r="N51" s="247">
        <f>N52</f>
        <v>2000</v>
      </c>
      <c r="O51" s="297">
        <v>912</v>
      </c>
      <c r="P51" s="246">
        <v>46</v>
      </c>
    </row>
    <row r="52" spans="1:16" x14ac:dyDescent="0.25">
      <c r="A52" s="83" t="s">
        <v>468</v>
      </c>
      <c r="B52" s="47"/>
      <c r="C52" s="38"/>
      <c r="D52" s="38"/>
      <c r="E52" s="38"/>
      <c r="F52" s="38"/>
      <c r="G52" s="38"/>
      <c r="H52" s="38"/>
      <c r="I52" s="88"/>
      <c r="J52" s="83" t="s">
        <v>55</v>
      </c>
      <c r="K52" s="172" t="s">
        <v>58</v>
      </c>
      <c r="L52" s="8" t="s">
        <v>30</v>
      </c>
      <c r="M52" s="8"/>
      <c r="N52" s="247">
        <v>2000</v>
      </c>
      <c r="O52" s="297">
        <v>912</v>
      </c>
      <c r="P52" s="246">
        <v>46</v>
      </c>
    </row>
    <row r="53" spans="1:16" x14ac:dyDescent="0.25">
      <c r="A53" s="65" t="s">
        <v>162</v>
      </c>
      <c r="B53" s="85" t="s">
        <v>49</v>
      </c>
      <c r="C53" s="80"/>
      <c r="D53" s="80"/>
      <c r="E53" s="80"/>
      <c r="F53" s="80"/>
      <c r="G53" s="80"/>
      <c r="H53" s="80" t="s">
        <v>189</v>
      </c>
      <c r="I53" s="67"/>
      <c r="J53" s="65" t="s">
        <v>55</v>
      </c>
      <c r="K53" s="155" t="s">
        <v>470</v>
      </c>
      <c r="L53" s="66"/>
      <c r="M53" s="66"/>
      <c r="N53" s="249">
        <f>N54</f>
        <v>1000</v>
      </c>
      <c r="O53" s="296">
        <v>2406</v>
      </c>
      <c r="P53" s="244">
        <v>120</v>
      </c>
    </row>
    <row r="54" spans="1:16" x14ac:dyDescent="0.25">
      <c r="A54" s="83" t="s">
        <v>162</v>
      </c>
      <c r="B54" s="47"/>
      <c r="C54" s="38"/>
      <c r="D54" s="38"/>
      <c r="E54" s="38"/>
      <c r="F54" s="38"/>
      <c r="G54" s="38"/>
      <c r="H54" s="38"/>
      <c r="I54" s="88"/>
      <c r="J54" s="83" t="s">
        <v>55</v>
      </c>
      <c r="K54" s="172" t="s">
        <v>13</v>
      </c>
      <c r="L54" s="8" t="s">
        <v>14</v>
      </c>
      <c r="M54" s="8"/>
      <c r="N54" s="247">
        <f>N55</f>
        <v>1000</v>
      </c>
      <c r="O54" s="297">
        <v>2406</v>
      </c>
      <c r="P54" s="246">
        <v>120</v>
      </c>
    </row>
    <row r="55" spans="1:16" x14ac:dyDescent="0.25">
      <c r="A55" s="83" t="s">
        <v>162</v>
      </c>
      <c r="B55" s="47"/>
      <c r="C55" s="38"/>
      <c r="D55" s="38"/>
      <c r="E55" s="38"/>
      <c r="F55" s="38"/>
      <c r="G55" s="38"/>
      <c r="H55" s="38"/>
      <c r="I55" s="88"/>
      <c r="J55" s="83" t="s">
        <v>55</v>
      </c>
      <c r="K55" s="172" t="s">
        <v>58</v>
      </c>
      <c r="L55" s="8" t="s">
        <v>30</v>
      </c>
      <c r="M55" s="8"/>
      <c r="N55" s="247">
        <v>1000</v>
      </c>
      <c r="O55" s="297">
        <v>2406</v>
      </c>
      <c r="P55" s="246">
        <v>120</v>
      </c>
    </row>
    <row r="56" spans="1:16" x14ac:dyDescent="0.25">
      <c r="A56" s="65" t="s">
        <v>163</v>
      </c>
      <c r="B56" s="85" t="s">
        <v>49</v>
      </c>
      <c r="C56" s="80"/>
      <c r="D56" s="80"/>
      <c r="E56" s="80"/>
      <c r="F56" s="80"/>
      <c r="G56" s="80"/>
      <c r="H56" s="80" t="s">
        <v>189</v>
      </c>
      <c r="I56" s="67"/>
      <c r="J56" s="65" t="s">
        <v>55</v>
      </c>
      <c r="K56" s="155" t="s">
        <v>218</v>
      </c>
      <c r="L56" s="66"/>
      <c r="M56" s="66"/>
      <c r="N56" s="249">
        <f>N57</f>
        <v>15000</v>
      </c>
      <c r="O56" s="296">
        <v>0</v>
      </c>
      <c r="P56" s="244">
        <v>0</v>
      </c>
    </row>
    <row r="57" spans="1:16" x14ac:dyDescent="0.25">
      <c r="A57" s="83" t="s">
        <v>163</v>
      </c>
      <c r="B57" s="47"/>
      <c r="C57" s="38"/>
      <c r="D57" s="38"/>
      <c r="E57" s="38"/>
      <c r="F57" s="38"/>
      <c r="G57" s="38"/>
      <c r="H57" s="38"/>
      <c r="I57" s="88"/>
      <c r="J57" s="83" t="s">
        <v>55</v>
      </c>
      <c r="K57" s="8">
        <v>4</v>
      </c>
      <c r="L57" s="8" t="s">
        <v>14</v>
      </c>
      <c r="M57" s="8"/>
      <c r="N57" s="247">
        <f>N58</f>
        <v>15000</v>
      </c>
      <c r="O57" s="308">
        <v>0</v>
      </c>
      <c r="P57" s="246">
        <v>0</v>
      </c>
    </row>
    <row r="58" spans="1:16" x14ac:dyDescent="0.25">
      <c r="A58" s="83" t="s">
        <v>163</v>
      </c>
      <c r="B58" s="47"/>
      <c r="C58" s="38"/>
      <c r="D58" s="38"/>
      <c r="E58" s="38"/>
      <c r="F58" s="38"/>
      <c r="G58" s="38"/>
      <c r="H58" s="38"/>
      <c r="I58" s="88"/>
      <c r="J58" s="83" t="s">
        <v>55</v>
      </c>
      <c r="K58" s="8" t="s">
        <v>58</v>
      </c>
      <c r="L58" s="8" t="s">
        <v>30</v>
      </c>
      <c r="M58" s="8"/>
      <c r="N58" s="247">
        <v>15000</v>
      </c>
      <c r="O58" s="308">
        <v>0</v>
      </c>
      <c r="P58" s="246">
        <v>0</v>
      </c>
    </row>
    <row r="59" spans="1:16" x14ac:dyDescent="0.25">
      <c r="A59" s="65" t="s">
        <v>471</v>
      </c>
      <c r="B59" s="85" t="s">
        <v>49</v>
      </c>
      <c r="C59" s="80"/>
      <c r="D59" s="80"/>
      <c r="E59" s="80"/>
      <c r="F59" s="80"/>
      <c r="G59" s="80"/>
      <c r="H59" s="80" t="s">
        <v>189</v>
      </c>
      <c r="I59" s="67"/>
      <c r="J59" s="65" t="s">
        <v>55</v>
      </c>
      <c r="K59" s="155" t="s">
        <v>472</v>
      </c>
      <c r="L59" s="66"/>
      <c r="M59" s="66"/>
      <c r="N59" s="249">
        <f>N60</f>
        <v>15000</v>
      </c>
      <c r="O59" s="296">
        <v>0</v>
      </c>
      <c r="P59" s="244">
        <v>0</v>
      </c>
    </row>
    <row r="60" spans="1:16" x14ac:dyDescent="0.25">
      <c r="A60" s="88" t="s">
        <v>471</v>
      </c>
      <c r="B60" s="38"/>
      <c r="C60" s="38"/>
      <c r="D60" s="38"/>
      <c r="E60" s="38"/>
      <c r="F60" s="38"/>
      <c r="G60" s="38"/>
      <c r="H60" s="38"/>
      <c r="I60" s="88"/>
      <c r="J60" s="83" t="s">
        <v>55</v>
      </c>
      <c r="K60" s="172" t="s">
        <v>13</v>
      </c>
      <c r="L60" s="8" t="s">
        <v>14</v>
      </c>
      <c r="M60" s="88"/>
      <c r="N60" s="262">
        <f>N61</f>
        <v>15000</v>
      </c>
      <c r="O60" s="308">
        <v>0</v>
      </c>
      <c r="P60" s="246">
        <v>0</v>
      </c>
    </row>
    <row r="61" spans="1:16" x14ac:dyDescent="0.25">
      <c r="A61" s="88" t="s">
        <v>471</v>
      </c>
      <c r="B61" s="38"/>
      <c r="C61" s="38"/>
      <c r="D61" s="38"/>
      <c r="E61" s="38"/>
      <c r="F61" s="38"/>
      <c r="G61" s="38"/>
      <c r="H61" s="38"/>
      <c r="I61" s="88"/>
      <c r="J61" s="83" t="s">
        <v>55</v>
      </c>
      <c r="K61" s="172" t="s">
        <v>58</v>
      </c>
      <c r="L61" s="8" t="s">
        <v>30</v>
      </c>
      <c r="M61" s="88"/>
      <c r="N61" s="262">
        <v>15000</v>
      </c>
      <c r="O61" s="308">
        <v>0</v>
      </c>
      <c r="P61" s="246">
        <v>0</v>
      </c>
    </row>
    <row r="62" spans="1:16" x14ac:dyDescent="0.25">
      <c r="A62" s="65" t="s">
        <v>473</v>
      </c>
      <c r="B62" s="85" t="s">
        <v>49</v>
      </c>
      <c r="C62" s="80"/>
      <c r="D62" s="80"/>
      <c r="E62" s="80"/>
      <c r="F62" s="80"/>
      <c r="G62" s="80"/>
      <c r="H62" s="80"/>
      <c r="I62" s="67"/>
      <c r="J62" s="65" t="s">
        <v>55</v>
      </c>
      <c r="K62" s="155" t="s">
        <v>474</v>
      </c>
      <c r="L62" s="66"/>
      <c r="M62" s="66"/>
      <c r="N62" s="249">
        <f>N63</f>
        <v>18000</v>
      </c>
      <c r="O62" s="296">
        <v>18497</v>
      </c>
      <c r="P62" s="244">
        <v>103</v>
      </c>
    </row>
    <row r="63" spans="1:16" x14ac:dyDescent="0.25">
      <c r="A63" s="82" t="s">
        <v>473</v>
      </c>
      <c r="B63" s="38"/>
      <c r="C63" s="38"/>
      <c r="D63" s="38"/>
      <c r="E63" s="38"/>
      <c r="F63" s="38"/>
      <c r="G63" s="38"/>
      <c r="H63" s="38"/>
      <c r="I63" s="8"/>
      <c r="J63" s="82" t="s">
        <v>55</v>
      </c>
      <c r="K63" s="172" t="s">
        <v>13</v>
      </c>
      <c r="L63" s="8" t="s">
        <v>14</v>
      </c>
      <c r="M63" s="8"/>
      <c r="N63" s="263">
        <f>N64</f>
        <v>18000</v>
      </c>
      <c r="O63" s="309">
        <v>18497</v>
      </c>
      <c r="P63" s="261">
        <v>103</v>
      </c>
    </row>
    <row r="64" spans="1:16" x14ac:dyDescent="0.25">
      <c r="A64" s="83" t="s">
        <v>473</v>
      </c>
      <c r="B64" s="38"/>
      <c r="C64" s="38"/>
      <c r="D64" s="38"/>
      <c r="E64" s="38"/>
      <c r="F64" s="38"/>
      <c r="G64" s="38"/>
      <c r="H64" s="38"/>
      <c r="I64" s="8"/>
      <c r="J64" s="83" t="s">
        <v>55</v>
      </c>
      <c r="K64" s="172" t="s">
        <v>58</v>
      </c>
      <c r="L64" s="8" t="s">
        <v>30</v>
      </c>
      <c r="M64" s="8"/>
      <c r="N64" s="264">
        <v>18000</v>
      </c>
      <c r="O64" s="308">
        <v>18497</v>
      </c>
      <c r="P64" s="246">
        <v>103</v>
      </c>
    </row>
    <row r="65" spans="1:16" x14ac:dyDescent="0.25">
      <c r="A65" s="65" t="s">
        <v>480</v>
      </c>
      <c r="B65" s="85" t="s">
        <v>49</v>
      </c>
      <c r="C65" s="80"/>
      <c r="D65" s="80"/>
      <c r="E65" s="80"/>
      <c r="F65" s="80"/>
      <c r="G65" s="80"/>
      <c r="H65" s="80"/>
      <c r="I65" s="67"/>
      <c r="J65" s="65" t="s">
        <v>55</v>
      </c>
      <c r="K65" s="155" t="s">
        <v>481</v>
      </c>
      <c r="L65" s="66"/>
      <c r="M65" s="66"/>
      <c r="N65" s="249">
        <v>0</v>
      </c>
      <c r="O65" s="296">
        <v>20000</v>
      </c>
      <c r="P65" s="244">
        <v>0</v>
      </c>
    </row>
    <row r="66" spans="1:16" x14ac:dyDescent="0.25">
      <c r="A66" s="82" t="s">
        <v>480</v>
      </c>
      <c r="B66" s="38"/>
      <c r="C66" s="38"/>
      <c r="D66" s="38"/>
      <c r="E66" s="38"/>
      <c r="F66" s="38"/>
      <c r="G66" s="38"/>
      <c r="H66" s="38"/>
      <c r="I66" s="8"/>
      <c r="J66" s="82" t="s">
        <v>55</v>
      </c>
      <c r="K66" s="172" t="s">
        <v>5</v>
      </c>
      <c r="L66" s="8" t="s">
        <v>12</v>
      </c>
      <c r="M66" s="8"/>
      <c r="N66" s="263">
        <v>0</v>
      </c>
      <c r="O66" s="309">
        <v>20000</v>
      </c>
      <c r="P66" s="261">
        <v>0</v>
      </c>
    </row>
    <row r="67" spans="1:16" x14ac:dyDescent="0.25">
      <c r="A67" s="83" t="s">
        <v>480</v>
      </c>
      <c r="B67" s="38"/>
      <c r="C67" s="38"/>
      <c r="D67" s="38"/>
      <c r="E67" s="38"/>
      <c r="F67" s="38"/>
      <c r="G67" s="38"/>
      <c r="H67" s="38"/>
      <c r="I67" s="8"/>
      <c r="J67" s="83" t="s">
        <v>55</v>
      </c>
      <c r="K67" s="172" t="s">
        <v>417</v>
      </c>
      <c r="L67" s="8" t="s">
        <v>482</v>
      </c>
      <c r="M67" s="8"/>
      <c r="N67" s="264">
        <v>0</v>
      </c>
      <c r="O67" s="308">
        <v>20000</v>
      </c>
      <c r="P67" s="246">
        <v>0</v>
      </c>
    </row>
    <row r="68" spans="1:16" x14ac:dyDescent="0.25">
      <c r="A68" s="102"/>
      <c r="B68" s="107"/>
      <c r="C68" s="97"/>
      <c r="D68" s="97"/>
      <c r="E68" s="97"/>
      <c r="F68" s="97"/>
      <c r="G68" s="97"/>
      <c r="H68" s="97"/>
      <c r="I68" s="99"/>
      <c r="J68" s="102"/>
      <c r="K68" s="98" t="s">
        <v>107</v>
      </c>
      <c r="L68" s="98"/>
      <c r="M68" s="98"/>
      <c r="N68" s="265">
        <f>SUM(N69)</f>
        <v>49000</v>
      </c>
      <c r="O68" s="310">
        <f>O69</f>
        <v>41000</v>
      </c>
      <c r="P68" s="254">
        <v>84</v>
      </c>
    </row>
    <row r="69" spans="1:16" x14ac:dyDescent="0.25">
      <c r="A69" s="68"/>
      <c r="B69" s="69"/>
      <c r="C69" s="53"/>
      <c r="D69" s="53"/>
      <c r="E69" s="53"/>
      <c r="F69" s="53"/>
      <c r="G69" s="53"/>
      <c r="H69" s="53"/>
      <c r="I69" s="70"/>
      <c r="J69" s="109" t="s">
        <v>10</v>
      </c>
      <c r="K69" s="46" t="s">
        <v>89</v>
      </c>
      <c r="L69" s="46"/>
      <c r="M69" s="46"/>
      <c r="N69" s="266">
        <f>N70</f>
        <v>49000</v>
      </c>
      <c r="O69" s="311">
        <f>O70</f>
        <v>41000</v>
      </c>
      <c r="P69" s="267">
        <v>84</v>
      </c>
    </row>
    <row r="70" spans="1:16" x14ac:dyDescent="0.25">
      <c r="A70" s="84" t="s">
        <v>123</v>
      </c>
      <c r="B70" s="106" t="s">
        <v>49</v>
      </c>
      <c r="C70" s="72" t="s">
        <v>3</v>
      </c>
      <c r="D70" s="72"/>
      <c r="E70" s="72" t="s">
        <v>13</v>
      </c>
      <c r="F70" s="72" t="s">
        <v>187</v>
      </c>
      <c r="G70" s="72"/>
      <c r="H70" s="72"/>
      <c r="I70" s="74"/>
      <c r="J70" s="84"/>
      <c r="K70" s="73" t="s">
        <v>233</v>
      </c>
      <c r="L70" s="73"/>
      <c r="M70" s="73"/>
      <c r="N70" s="268">
        <f>N71+N74+N77</f>
        <v>49000</v>
      </c>
      <c r="O70" s="300">
        <f t="shared" ref="O70" si="2">O71+O74+O77</f>
        <v>41000</v>
      </c>
      <c r="P70" s="248">
        <v>84</v>
      </c>
    </row>
    <row r="71" spans="1:16" x14ac:dyDescent="0.25">
      <c r="A71" s="65" t="s">
        <v>164</v>
      </c>
      <c r="B71" s="85" t="s">
        <v>49</v>
      </c>
      <c r="C71" s="80"/>
      <c r="D71" s="80"/>
      <c r="E71" s="80"/>
      <c r="F71" s="80" t="s">
        <v>187</v>
      </c>
      <c r="G71" s="80"/>
      <c r="H71" s="80"/>
      <c r="I71" s="67"/>
      <c r="J71" s="65" t="s">
        <v>59</v>
      </c>
      <c r="K71" s="66" t="s">
        <v>124</v>
      </c>
      <c r="L71" s="66"/>
      <c r="M71" s="66"/>
      <c r="N71" s="269">
        <f>N72</f>
        <v>45000</v>
      </c>
      <c r="O71" s="312">
        <f>O72</f>
        <v>38000</v>
      </c>
      <c r="P71" s="244">
        <v>84</v>
      </c>
    </row>
    <row r="72" spans="1:16" x14ac:dyDescent="0.25">
      <c r="A72" s="82" t="s">
        <v>164</v>
      </c>
      <c r="B72" s="87"/>
      <c r="C72" s="87"/>
      <c r="D72" s="87"/>
      <c r="E72" s="87"/>
      <c r="F72" s="87"/>
      <c r="G72" s="87"/>
      <c r="H72" s="87"/>
      <c r="I72" s="90"/>
      <c r="J72" s="82" t="s">
        <v>59</v>
      </c>
      <c r="K72" s="90">
        <v>3</v>
      </c>
      <c r="L72" s="90" t="s">
        <v>12</v>
      </c>
      <c r="M72" s="90"/>
      <c r="N72" s="270">
        <f>N73</f>
        <v>45000</v>
      </c>
      <c r="O72" s="313">
        <v>38000</v>
      </c>
      <c r="P72" s="261">
        <v>84</v>
      </c>
    </row>
    <row r="73" spans="1:16" x14ac:dyDescent="0.25">
      <c r="A73" s="83" t="s">
        <v>164</v>
      </c>
      <c r="B73" s="38"/>
      <c r="C73" s="38"/>
      <c r="D73" s="38"/>
      <c r="E73" s="38"/>
      <c r="F73" s="38"/>
      <c r="G73" s="38"/>
      <c r="H73" s="38"/>
      <c r="I73" s="8"/>
      <c r="J73" s="83" t="s">
        <v>59</v>
      </c>
      <c r="K73" s="8">
        <v>38</v>
      </c>
      <c r="L73" s="8" t="s">
        <v>53</v>
      </c>
      <c r="M73" s="8"/>
      <c r="N73" s="271">
        <v>45000</v>
      </c>
      <c r="O73" s="314">
        <v>38000</v>
      </c>
      <c r="P73" s="246">
        <v>84</v>
      </c>
    </row>
    <row r="74" spans="1:16" x14ac:dyDescent="0.25">
      <c r="A74" s="65" t="s">
        <v>165</v>
      </c>
      <c r="B74" s="85" t="s">
        <v>49</v>
      </c>
      <c r="C74" s="80"/>
      <c r="D74" s="80"/>
      <c r="E74" s="80"/>
      <c r="F74" s="80"/>
      <c r="G74" s="80"/>
      <c r="H74" s="80"/>
      <c r="I74" s="67"/>
      <c r="J74" s="65" t="s">
        <v>59</v>
      </c>
      <c r="K74" s="66" t="s">
        <v>235</v>
      </c>
      <c r="L74" s="66"/>
      <c r="M74" s="66"/>
      <c r="N74" s="272">
        <f>N75</f>
        <v>1000</v>
      </c>
      <c r="O74" s="315">
        <v>0</v>
      </c>
      <c r="P74" s="244">
        <v>0</v>
      </c>
    </row>
    <row r="75" spans="1:16" x14ac:dyDescent="0.25">
      <c r="A75" s="83" t="s">
        <v>165</v>
      </c>
      <c r="B75" s="47"/>
      <c r="C75" s="38"/>
      <c r="D75" s="38"/>
      <c r="E75" s="38"/>
      <c r="F75" s="38"/>
      <c r="G75" s="38"/>
      <c r="H75" s="38"/>
      <c r="I75" s="88"/>
      <c r="J75" s="83" t="s">
        <v>59</v>
      </c>
      <c r="K75" s="8">
        <v>3</v>
      </c>
      <c r="L75" s="8" t="s">
        <v>12</v>
      </c>
      <c r="M75" s="8"/>
      <c r="N75" s="273">
        <f>N76</f>
        <v>1000</v>
      </c>
      <c r="O75" s="316">
        <v>0</v>
      </c>
      <c r="P75" s="246">
        <v>0</v>
      </c>
    </row>
    <row r="76" spans="1:16" x14ac:dyDescent="0.25">
      <c r="A76" s="83" t="s">
        <v>165</v>
      </c>
      <c r="B76" s="47"/>
      <c r="C76" s="38"/>
      <c r="D76" s="38"/>
      <c r="E76" s="38"/>
      <c r="F76" s="38"/>
      <c r="G76" s="38"/>
      <c r="H76" s="38"/>
      <c r="I76" s="88"/>
      <c r="J76" s="83" t="s">
        <v>59</v>
      </c>
      <c r="K76" s="8">
        <v>38</v>
      </c>
      <c r="L76" s="8" t="s">
        <v>53</v>
      </c>
      <c r="M76" s="8"/>
      <c r="N76" s="273">
        <v>1000</v>
      </c>
      <c r="O76" s="316">
        <v>0</v>
      </c>
      <c r="P76" s="246">
        <v>0</v>
      </c>
    </row>
    <row r="77" spans="1:16" x14ac:dyDescent="0.25">
      <c r="A77" s="65" t="s">
        <v>165</v>
      </c>
      <c r="B77" s="80"/>
      <c r="C77" s="80"/>
      <c r="D77" s="80"/>
      <c r="E77" s="80"/>
      <c r="F77" s="80"/>
      <c r="G77" s="80"/>
      <c r="H77" s="80"/>
      <c r="I77" s="66"/>
      <c r="J77" s="65" t="s">
        <v>59</v>
      </c>
      <c r="K77" s="66" t="s">
        <v>234</v>
      </c>
      <c r="L77" s="66"/>
      <c r="M77" s="66"/>
      <c r="N77" s="274">
        <f>N78</f>
        <v>3000</v>
      </c>
      <c r="O77" s="317">
        <v>3000</v>
      </c>
      <c r="P77" s="244">
        <v>100</v>
      </c>
    </row>
    <row r="78" spans="1:16" x14ac:dyDescent="0.25">
      <c r="A78" s="83" t="s">
        <v>165</v>
      </c>
      <c r="B78" s="38"/>
      <c r="C78" s="38"/>
      <c r="D78" s="38"/>
      <c r="E78" s="38"/>
      <c r="F78" s="38"/>
      <c r="G78" s="38"/>
      <c r="H78" s="38"/>
      <c r="I78" s="8"/>
      <c r="J78" s="83" t="s">
        <v>59</v>
      </c>
      <c r="K78" s="8" t="s">
        <v>5</v>
      </c>
      <c r="L78" s="8" t="s">
        <v>12</v>
      </c>
      <c r="M78" s="8"/>
      <c r="N78" s="273">
        <f>N79</f>
        <v>3000</v>
      </c>
      <c r="O78" s="316">
        <v>3000</v>
      </c>
      <c r="P78" s="246">
        <v>100</v>
      </c>
    </row>
    <row r="79" spans="1:16" x14ac:dyDescent="0.25">
      <c r="A79" s="83" t="s">
        <v>165</v>
      </c>
      <c r="B79" s="38"/>
      <c r="C79" s="38"/>
      <c r="D79" s="38"/>
      <c r="E79" s="38"/>
      <c r="F79" s="38"/>
      <c r="G79" s="38"/>
      <c r="H79" s="38"/>
      <c r="I79" s="8"/>
      <c r="J79" s="83" t="s">
        <v>59</v>
      </c>
      <c r="K79" s="8">
        <v>38</v>
      </c>
      <c r="L79" s="8" t="s">
        <v>53</v>
      </c>
      <c r="M79" s="8"/>
      <c r="N79" s="273">
        <v>3000</v>
      </c>
      <c r="O79" s="316">
        <v>3000</v>
      </c>
      <c r="P79" s="246">
        <v>100</v>
      </c>
    </row>
    <row r="80" spans="1:16" x14ac:dyDescent="0.25">
      <c r="A80" s="102"/>
      <c r="B80" s="107"/>
      <c r="C80" s="97"/>
      <c r="D80" s="97"/>
      <c r="E80" s="97"/>
      <c r="F80" s="97"/>
      <c r="G80" s="97"/>
      <c r="H80" s="97"/>
      <c r="I80" s="99"/>
      <c r="J80" s="102"/>
      <c r="K80" s="98" t="s">
        <v>108</v>
      </c>
      <c r="L80" s="98"/>
      <c r="M80" s="98"/>
      <c r="N80" s="275">
        <f>N81+N92+N103</f>
        <v>813000</v>
      </c>
      <c r="O80" s="275">
        <f>O81+O92+O103</f>
        <v>236430</v>
      </c>
      <c r="P80" s="331">
        <v>32</v>
      </c>
    </row>
    <row r="81" spans="1:16" x14ac:dyDescent="0.25">
      <c r="A81" s="68"/>
      <c r="B81" s="69"/>
      <c r="C81" s="53"/>
      <c r="D81" s="53"/>
      <c r="E81" s="53"/>
      <c r="F81" s="53"/>
      <c r="G81" s="53"/>
      <c r="H81" s="53"/>
      <c r="I81" s="70"/>
      <c r="J81" s="109" t="s">
        <v>8</v>
      </c>
      <c r="K81" s="46" t="s">
        <v>90</v>
      </c>
      <c r="L81" s="46"/>
      <c r="M81" s="46"/>
      <c r="N81" s="276">
        <f>N82</f>
        <v>235000</v>
      </c>
      <c r="O81" s="276">
        <f>O82</f>
        <v>169533</v>
      </c>
      <c r="P81" s="332">
        <v>72</v>
      </c>
    </row>
    <row r="82" spans="1:16" x14ac:dyDescent="0.25">
      <c r="A82" s="84" t="s">
        <v>149</v>
      </c>
      <c r="B82" s="106" t="s">
        <v>49</v>
      </c>
      <c r="C82" s="72" t="s">
        <v>3</v>
      </c>
      <c r="D82" s="72" t="s">
        <v>5</v>
      </c>
      <c r="E82" s="72" t="s">
        <v>13</v>
      </c>
      <c r="F82" s="72"/>
      <c r="G82" s="72"/>
      <c r="H82" s="72" t="s">
        <v>189</v>
      </c>
      <c r="I82" s="74"/>
      <c r="J82" s="84"/>
      <c r="K82" s="73" t="s">
        <v>128</v>
      </c>
      <c r="L82" s="73"/>
      <c r="M82" s="73"/>
      <c r="N82" s="257">
        <f>N83+N86</f>
        <v>235000</v>
      </c>
      <c r="O82" s="257">
        <f>O83+O86+O89</f>
        <v>169533</v>
      </c>
      <c r="P82" s="333">
        <v>72</v>
      </c>
    </row>
    <row r="83" spans="1:16" x14ac:dyDescent="0.25">
      <c r="A83" s="65" t="s">
        <v>166</v>
      </c>
      <c r="B83" s="85" t="s">
        <v>49</v>
      </c>
      <c r="C83" s="80" t="s">
        <v>3</v>
      </c>
      <c r="D83" s="80" t="s">
        <v>5</v>
      </c>
      <c r="E83" s="80" t="s">
        <v>13</v>
      </c>
      <c r="F83" s="80"/>
      <c r="G83" s="80"/>
      <c r="H83" s="80" t="s">
        <v>189</v>
      </c>
      <c r="I83" s="67"/>
      <c r="J83" s="65" t="s">
        <v>82</v>
      </c>
      <c r="K83" s="66" t="s">
        <v>125</v>
      </c>
      <c r="L83" s="66"/>
      <c r="M83" s="66"/>
      <c r="N83" s="249">
        <f>N84</f>
        <v>180000</v>
      </c>
      <c r="O83" s="296">
        <f>O84</f>
        <v>140693</v>
      </c>
      <c r="P83" s="244">
        <v>78</v>
      </c>
    </row>
    <row r="84" spans="1:16" x14ac:dyDescent="0.25">
      <c r="A84" s="82" t="s">
        <v>166</v>
      </c>
      <c r="B84" s="87"/>
      <c r="C84" s="87"/>
      <c r="D84" s="87"/>
      <c r="E84" s="87"/>
      <c r="F84" s="87"/>
      <c r="G84" s="87"/>
      <c r="H84" s="87"/>
      <c r="I84" s="90"/>
      <c r="J84" s="82" t="s">
        <v>82</v>
      </c>
      <c r="K84" s="90">
        <v>3</v>
      </c>
      <c r="L84" s="90" t="s">
        <v>12</v>
      </c>
      <c r="M84" s="90"/>
      <c r="N84" s="278">
        <f>N85</f>
        <v>180000</v>
      </c>
      <c r="O84" s="302">
        <f>O85</f>
        <v>140693</v>
      </c>
      <c r="P84" s="261">
        <v>78</v>
      </c>
    </row>
    <row r="85" spans="1:16" x14ac:dyDescent="0.25">
      <c r="A85" s="83" t="s">
        <v>166</v>
      </c>
      <c r="B85" s="38"/>
      <c r="C85" s="38"/>
      <c r="D85" s="38"/>
      <c r="E85" s="38"/>
      <c r="F85" s="38"/>
      <c r="G85" s="38"/>
      <c r="H85" s="38"/>
      <c r="I85" s="8"/>
      <c r="J85" s="83" t="s">
        <v>82</v>
      </c>
      <c r="K85" s="8">
        <v>32</v>
      </c>
      <c r="L85" s="8" t="s">
        <v>26</v>
      </c>
      <c r="M85" s="8"/>
      <c r="N85" s="247">
        <v>180000</v>
      </c>
      <c r="O85" s="297">
        <v>140693</v>
      </c>
      <c r="P85" s="246">
        <v>78</v>
      </c>
    </row>
    <row r="86" spans="1:16" x14ac:dyDescent="0.25">
      <c r="A86" s="65" t="s">
        <v>167</v>
      </c>
      <c r="B86" s="85" t="s">
        <v>49</v>
      </c>
      <c r="C86" s="80"/>
      <c r="D86" s="80" t="s">
        <v>5</v>
      </c>
      <c r="E86" s="80" t="s">
        <v>13</v>
      </c>
      <c r="F86" s="80"/>
      <c r="G86" s="80"/>
      <c r="H86" s="80" t="s">
        <v>189</v>
      </c>
      <c r="I86" s="67"/>
      <c r="J86" s="65" t="s">
        <v>60</v>
      </c>
      <c r="K86" s="66" t="s">
        <v>126</v>
      </c>
      <c r="L86" s="66"/>
      <c r="M86" s="66"/>
      <c r="N86" s="249">
        <v>55000</v>
      </c>
      <c r="O86" s="296">
        <v>25615</v>
      </c>
      <c r="P86" s="244">
        <v>47</v>
      </c>
    </row>
    <row r="87" spans="1:16" x14ac:dyDescent="0.25">
      <c r="A87" s="82" t="s">
        <v>167</v>
      </c>
      <c r="B87" s="86"/>
      <c r="C87" s="87"/>
      <c r="D87" s="87"/>
      <c r="E87" s="87"/>
      <c r="F87" s="87"/>
      <c r="G87" s="87"/>
      <c r="H87" s="87"/>
      <c r="I87" s="81"/>
      <c r="J87" s="82" t="s">
        <v>60</v>
      </c>
      <c r="K87" s="90">
        <v>3</v>
      </c>
      <c r="L87" s="90" t="s">
        <v>12</v>
      </c>
      <c r="M87" s="90"/>
      <c r="N87" s="278">
        <v>55000</v>
      </c>
      <c r="O87" s="302">
        <v>25615</v>
      </c>
      <c r="P87" s="261">
        <v>47</v>
      </c>
    </row>
    <row r="88" spans="1:16" x14ac:dyDescent="0.25">
      <c r="A88" s="83" t="s">
        <v>167</v>
      </c>
      <c r="B88" s="47"/>
      <c r="C88" s="38"/>
      <c r="D88" s="38"/>
      <c r="E88" s="38"/>
      <c r="F88" s="38"/>
      <c r="G88" s="38"/>
      <c r="H88" s="38"/>
      <c r="I88" s="88"/>
      <c r="J88" s="83" t="s">
        <v>60</v>
      </c>
      <c r="K88" s="8">
        <v>32</v>
      </c>
      <c r="L88" s="8" t="s">
        <v>26</v>
      </c>
      <c r="M88" s="8"/>
      <c r="N88" s="247">
        <v>55000</v>
      </c>
      <c r="O88" s="297">
        <v>25615</v>
      </c>
      <c r="P88" s="246">
        <v>47</v>
      </c>
    </row>
    <row r="89" spans="1:16" x14ac:dyDescent="0.25">
      <c r="A89" s="65" t="s">
        <v>483</v>
      </c>
      <c r="B89" s="85" t="s">
        <v>49</v>
      </c>
      <c r="C89" s="80"/>
      <c r="D89" s="80"/>
      <c r="E89" s="80"/>
      <c r="F89" s="80"/>
      <c r="G89" s="80" t="s">
        <v>3</v>
      </c>
      <c r="H89" s="80" t="s">
        <v>189</v>
      </c>
      <c r="I89" s="67"/>
      <c r="J89" s="65" t="s">
        <v>83</v>
      </c>
      <c r="K89" s="66" t="s">
        <v>484</v>
      </c>
      <c r="L89" s="66"/>
      <c r="M89" s="66"/>
      <c r="N89" s="296">
        <v>0</v>
      </c>
      <c r="O89" s="293">
        <v>3225</v>
      </c>
      <c r="P89" s="244">
        <v>0</v>
      </c>
    </row>
    <row r="90" spans="1:16" x14ac:dyDescent="0.25">
      <c r="A90" s="82" t="s">
        <v>483</v>
      </c>
      <c r="B90" s="87"/>
      <c r="C90" s="87"/>
      <c r="D90" s="87"/>
      <c r="E90" s="87"/>
      <c r="F90" s="87"/>
      <c r="G90" s="87"/>
      <c r="H90" s="87"/>
      <c r="I90" s="90"/>
      <c r="J90" s="82" t="s">
        <v>83</v>
      </c>
      <c r="K90" s="90">
        <v>4</v>
      </c>
      <c r="L90" s="90" t="s">
        <v>14</v>
      </c>
      <c r="M90" s="90"/>
      <c r="N90" s="278">
        <v>0</v>
      </c>
      <c r="O90" s="319">
        <v>3225</v>
      </c>
      <c r="P90" s="261">
        <v>0</v>
      </c>
    </row>
    <row r="91" spans="1:16" x14ac:dyDescent="0.25">
      <c r="A91" s="83" t="s">
        <v>483</v>
      </c>
      <c r="B91" s="38"/>
      <c r="C91" s="38"/>
      <c r="D91" s="38"/>
      <c r="E91" s="38"/>
      <c r="F91" s="38"/>
      <c r="G91" s="38"/>
      <c r="H91" s="38"/>
      <c r="I91" s="8"/>
      <c r="J91" s="83" t="s">
        <v>83</v>
      </c>
      <c r="K91" s="8">
        <v>42</v>
      </c>
      <c r="L91" s="8" t="s">
        <v>30</v>
      </c>
      <c r="M91" s="8"/>
      <c r="N91" s="247">
        <v>0</v>
      </c>
      <c r="O91" s="320">
        <v>3225</v>
      </c>
      <c r="P91" s="246">
        <v>0</v>
      </c>
    </row>
    <row r="92" spans="1:16" x14ac:dyDescent="0.25">
      <c r="A92" s="112"/>
      <c r="B92" s="69"/>
      <c r="C92" s="53"/>
      <c r="D92" s="53"/>
      <c r="E92" s="53"/>
      <c r="F92" s="53"/>
      <c r="G92" s="53"/>
      <c r="H92" s="53"/>
      <c r="I92" s="70"/>
      <c r="J92" s="109" t="s">
        <v>7</v>
      </c>
      <c r="K92" s="46" t="s">
        <v>91</v>
      </c>
      <c r="L92" s="46"/>
      <c r="M92" s="46"/>
      <c r="N92" s="279">
        <f>N93</f>
        <v>575000</v>
      </c>
      <c r="O92" s="303">
        <f t="shared" ref="O92" si="3">O93</f>
        <v>66897</v>
      </c>
      <c r="P92" s="277">
        <v>12</v>
      </c>
    </row>
    <row r="93" spans="1:16" x14ac:dyDescent="0.25">
      <c r="A93" s="84" t="s">
        <v>150</v>
      </c>
      <c r="B93" s="106" t="s">
        <v>49</v>
      </c>
      <c r="C93" s="72" t="s">
        <v>3</v>
      </c>
      <c r="D93" s="72"/>
      <c r="E93" s="72"/>
      <c r="F93" s="72"/>
      <c r="G93" s="72" t="s">
        <v>3</v>
      </c>
      <c r="H93" s="72" t="s">
        <v>189</v>
      </c>
      <c r="I93" s="74"/>
      <c r="J93" s="84"/>
      <c r="K93" s="73" t="s">
        <v>129</v>
      </c>
      <c r="L93" s="73"/>
      <c r="M93" s="73"/>
      <c r="N93" s="257">
        <f>N94+N100+N97</f>
        <v>575000</v>
      </c>
      <c r="O93" s="301">
        <f t="shared" ref="O93" si="4">O94+O100+O97</f>
        <v>66897</v>
      </c>
      <c r="P93" s="258">
        <v>12</v>
      </c>
    </row>
    <row r="94" spans="1:16" x14ac:dyDescent="0.25">
      <c r="A94" s="65" t="s">
        <v>168</v>
      </c>
      <c r="B94" s="85" t="s">
        <v>49</v>
      </c>
      <c r="C94" s="80"/>
      <c r="D94" s="80"/>
      <c r="E94" s="80"/>
      <c r="F94" s="80"/>
      <c r="G94" s="80" t="s">
        <v>3</v>
      </c>
      <c r="H94" s="80" t="s">
        <v>189</v>
      </c>
      <c r="I94" s="67"/>
      <c r="J94" s="65" t="s">
        <v>83</v>
      </c>
      <c r="K94" s="66" t="s">
        <v>127</v>
      </c>
      <c r="L94" s="66"/>
      <c r="M94" s="66"/>
      <c r="N94" s="280">
        <f>N95</f>
        <v>150000</v>
      </c>
      <c r="O94" s="307">
        <f>O95</f>
        <v>61829</v>
      </c>
      <c r="P94" s="244">
        <v>41</v>
      </c>
    </row>
    <row r="95" spans="1:16" x14ac:dyDescent="0.25">
      <c r="A95" s="82" t="s">
        <v>168</v>
      </c>
      <c r="B95" s="87"/>
      <c r="C95" s="87"/>
      <c r="D95" s="87"/>
      <c r="E95" s="87"/>
      <c r="F95" s="87"/>
      <c r="G95" s="87"/>
      <c r="H95" s="87"/>
      <c r="I95" s="90"/>
      <c r="J95" s="82" t="s">
        <v>83</v>
      </c>
      <c r="K95" s="90">
        <v>4</v>
      </c>
      <c r="L95" s="90" t="s">
        <v>14</v>
      </c>
      <c r="M95" s="90"/>
      <c r="N95" s="278">
        <f>N96</f>
        <v>150000</v>
      </c>
      <c r="O95" s="319">
        <f>O96</f>
        <v>61829</v>
      </c>
      <c r="P95" s="261">
        <v>41</v>
      </c>
    </row>
    <row r="96" spans="1:16" x14ac:dyDescent="0.25">
      <c r="A96" s="83" t="s">
        <v>168</v>
      </c>
      <c r="B96" s="38"/>
      <c r="C96" s="38"/>
      <c r="D96" s="38"/>
      <c r="E96" s="38"/>
      <c r="F96" s="38"/>
      <c r="G96" s="38"/>
      <c r="H96" s="38"/>
      <c r="I96" s="8"/>
      <c r="J96" s="83" t="s">
        <v>83</v>
      </c>
      <c r="K96" s="8">
        <v>42</v>
      </c>
      <c r="L96" s="8" t="s">
        <v>30</v>
      </c>
      <c r="M96" s="8"/>
      <c r="N96" s="247">
        <v>150000</v>
      </c>
      <c r="O96" s="320">
        <v>61829</v>
      </c>
      <c r="P96" s="246">
        <v>41</v>
      </c>
    </row>
    <row r="97" spans="1:16" x14ac:dyDescent="0.25">
      <c r="A97" s="65" t="s">
        <v>475</v>
      </c>
      <c r="B97" s="85" t="s">
        <v>49</v>
      </c>
      <c r="C97" s="80"/>
      <c r="D97" s="80"/>
      <c r="E97" s="80"/>
      <c r="F97" s="80"/>
      <c r="G97" s="80" t="s">
        <v>3</v>
      </c>
      <c r="H97" s="80" t="s">
        <v>189</v>
      </c>
      <c r="I97" s="67"/>
      <c r="J97" s="65" t="s">
        <v>83</v>
      </c>
      <c r="K97" s="66" t="s">
        <v>476</v>
      </c>
      <c r="L97" s="66"/>
      <c r="M97" s="66"/>
      <c r="N97" s="249">
        <f>N98</f>
        <v>420000</v>
      </c>
      <c r="O97" s="293">
        <f>O98</f>
        <v>5068</v>
      </c>
      <c r="P97" s="244">
        <v>1</v>
      </c>
    </row>
    <row r="98" spans="1:16" x14ac:dyDescent="0.25">
      <c r="A98" s="82" t="s">
        <v>475</v>
      </c>
      <c r="B98" s="87"/>
      <c r="C98" s="87"/>
      <c r="D98" s="87"/>
      <c r="E98" s="87"/>
      <c r="F98" s="87"/>
      <c r="G98" s="87"/>
      <c r="H98" s="87"/>
      <c r="I98" s="90"/>
      <c r="J98" s="82" t="s">
        <v>83</v>
      </c>
      <c r="K98" s="90">
        <v>4</v>
      </c>
      <c r="L98" s="90" t="s">
        <v>14</v>
      </c>
      <c r="M98" s="90"/>
      <c r="N98" s="278">
        <f>N99</f>
        <v>420000</v>
      </c>
      <c r="O98" s="319">
        <f>O99</f>
        <v>5068</v>
      </c>
      <c r="P98" s="261">
        <v>1</v>
      </c>
    </row>
    <row r="99" spans="1:16" x14ac:dyDescent="0.25">
      <c r="A99" s="83" t="s">
        <v>475</v>
      </c>
      <c r="B99" s="38"/>
      <c r="C99" s="38"/>
      <c r="D99" s="38"/>
      <c r="E99" s="38"/>
      <c r="F99" s="38"/>
      <c r="G99" s="38"/>
      <c r="H99" s="38"/>
      <c r="I99" s="8"/>
      <c r="J99" s="83" t="s">
        <v>83</v>
      </c>
      <c r="K99" s="8">
        <v>42</v>
      </c>
      <c r="L99" s="8" t="s">
        <v>30</v>
      </c>
      <c r="M99" s="8"/>
      <c r="N99" s="247">
        <v>420000</v>
      </c>
      <c r="O99" s="320">
        <v>5068</v>
      </c>
      <c r="P99" s="246">
        <v>1</v>
      </c>
    </row>
    <row r="100" spans="1:16" x14ac:dyDescent="0.25">
      <c r="A100" s="65" t="s">
        <v>214</v>
      </c>
      <c r="B100" s="85" t="s">
        <v>49</v>
      </c>
      <c r="C100" s="80"/>
      <c r="D100" s="80"/>
      <c r="E100" s="80"/>
      <c r="F100" s="80"/>
      <c r="G100" s="80"/>
      <c r="H100" s="80" t="s">
        <v>189</v>
      </c>
      <c r="I100" s="67"/>
      <c r="J100" s="65" t="s">
        <v>83</v>
      </c>
      <c r="K100" s="66" t="s">
        <v>213</v>
      </c>
      <c r="L100" s="66"/>
      <c r="M100" s="66"/>
      <c r="N100" s="249">
        <f>N101</f>
        <v>5000</v>
      </c>
      <c r="O100" s="296">
        <v>0</v>
      </c>
      <c r="P100" s="281">
        <v>0</v>
      </c>
    </row>
    <row r="101" spans="1:16" x14ac:dyDescent="0.25">
      <c r="A101" s="83" t="s">
        <v>214</v>
      </c>
      <c r="B101" s="47"/>
      <c r="C101" s="38"/>
      <c r="D101" s="38"/>
      <c r="E101" s="38"/>
      <c r="F101" s="38"/>
      <c r="G101" s="38"/>
      <c r="H101" s="38"/>
      <c r="I101" s="88"/>
      <c r="J101" s="83" t="s">
        <v>83</v>
      </c>
      <c r="K101" s="8">
        <v>4</v>
      </c>
      <c r="L101" s="8" t="s">
        <v>14</v>
      </c>
      <c r="M101" s="8"/>
      <c r="N101" s="247">
        <f>N102</f>
        <v>5000</v>
      </c>
      <c r="O101" s="297">
        <v>0</v>
      </c>
      <c r="P101" s="251">
        <v>0</v>
      </c>
    </row>
    <row r="102" spans="1:16" x14ac:dyDescent="0.25">
      <c r="A102" s="83" t="s">
        <v>214</v>
      </c>
      <c r="B102" s="47"/>
      <c r="C102" s="38"/>
      <c r="D102" s="38"/>
      <c r="E102" s="38"/>
      <c r="F102" s="38"/>
      <c r="G102" s="38"/>
      <c r="H102" s="38"/>
      <c r="I102" s="88"/>
      <c r="J102" s="83" t="s">
        <v>83</v>
      </c>
      <c r="K102" s="8" t="s">
        <v>58</v>
      </c>
      <c r="L102" s="8" t="s">
        <v>30</v>
      </c>
      <c r="M102" s="8"/>
      <c r="N102" s="247">
        <v>5000</v>
      </c>
      <c r="O102" s="297">
        <v>0</v>
      </c>
      <c r="P102" s="251">
        <v>0</v>
      </c>
    </row>
    <row r="103" spans="1:16" x14ac:dyDescent="0.25">
      <c r="A103" s="68"/>
      <c r="B103" s="69"/>
      <c r="C103" s="53"/>
      <c r="D103" s="53"/>
      <c r="E103" s="53"/>
      <c r="F103" s="53"/>
      <c r="G103" s="53"/>
      <c r="H103" s="53"/>
      <c r="I103" s="70"/>
      <c r="J103" s="109" t="s">
        <v>77</v>
      </c>
      <c r="K103" s="46" t="s">
        <v>92</v>
      </c>
      <c r="L103" s="46"/>
      <c r="M103" s="173"/>
      <c r="N103" s="279">
        <f>N104</f>
        <v>3000</v>
      </c>
      <c r="O103" s="306">
        <f>O104</f>
        <v>0</v>
      </c>
      <c r="P103" s="256">
        <v>0</v>
      </c>
    </row>
    <row r="104" spans="1:16" x14ac:dyDescent="0.25">
      <c r="A104" s="84" t="s">
        <v>151</v>
      </c>
      <c r="B104" s="106" t="s">
        <v>49</v>
      </c>
      <c r="C104" s="72" t="s">
        <v>3</v>
      </c>
      <c r="D104" s="72"/>
      <c r="E104" s="72"/>
      <c r="F104" s="72" t="s">
        <v>187</v>
      </c>
      <c r="G104" s="72" t="s">
        <v>3</v>
      </c>
      <c r="H104" s="72" t="s">
        <v>189</v>
      </c>
      <c r="I104" s="74"/>
      <c r="J104" s="84"/>
      <c r="K104" s="73" t="s">
        <v>130</v>
      </c>
      <c r="L104" s="73"/>
      <c r="M104" s="174"/>
      <c r="N104" s="257">
        <f>N105+N108</f>
        <v>3000</v>
      </c>
      <c r="O104" s="301">
        <f t="shared" ref="O104" si="5">O105+O108</f>
        <v>0</v>
      </c>
      <c r="P104" s="248">
        <v>0</v>
      </c>
    </row>
    <row r="105" spans="1:16" x14ac:dyDescent="0.25">
      <c r="A105" s="65" t="s">
        <v>169</v>
      </c>
      <c r="B105" s="85" t="s">
        <v>49</v>
      </c>
      <c r="C105" s="80"/>
      <c r="D105" s="80"/>
      <c r="E105" s="80"/>
      <c r="F105" s="80" t="s">
        <v>187</v>
      </c>
      <c r="G105" s="80"/>
      <c r="H105" s="80" t="s">
        <v>189</v>
      </c>
      <c r="I105" s="67"/>
      <c r="J105" s="65" t="s">
        <v>84</v>
      </c>
      <c r="K105" s="66" t="s">
        <v>236</v>
      </c>
      <c r="L105" s="66"/>
      <c r="M105" s="175"/>
      <c r="N105" s="280">
        <f>N106</f>
        <v>2000</v>
      </c>
      <c r="O105" s="304">
        <v>0</v>
      </c>
      <c r="P105" s="244">
        <v>0</v>
      </c>
    </row>
    <row r="106" spans="1:16" x14ac:dyDescent="0.25">
      <c r="A106" s="82" t="s">
        <v>169</v>
      </c>
      <c r="B106" s="87"/>
      <c r="C106" s="87"/>
      <c r="D106" s="87"/>
      <c r="E106" s="87"/>
      <c r="F106" s="87"/>
      <c r="G106" s="87"/>
      <c r="H106" s="87"/>
      <c r="I106" s="90"/>
      <c r="J106" s="82" t="s">
        <v>84</v>
      </c>
      <c r="K106" s="90">
        <v>3</v>
      </c>
      <c r="L106" s="90" t="s">
        <v>12</v>
      </c>
      <c r="M106" s="90"/>
      <c r="N106" s="278">
        <f>N107</f>
        <v>2000</v>
      </c>
      <c r="O106" s="302">
        <v>0</v>
      </c>
      <c r="P106" s="261">
        <v>0</v>
      </c>
    </row>
    <row r="107" spans="1:16" x14ac:dyDescent="0.25">
      <c r="A107" s="79" t="s">
        <v>169</v>
      </c>
      <c r="B107" s="48"/>
      <c r="C107" s="48"/>
      <c r="D107" s="48"/>
      <c r="E107" s="48"/>
      <c r="F107" s="48"/>
      <c r="G107" s="48"/>
      <c r="H107" s="48"/>
      <c r="I107" s="10"/>
      <c r="J107" s="79" t="s">
        <v>84</v>
      </c>
      <c r="K107" s="10">
        <v>38</v>
      </c>
      <c r="L107" s="10" t="s">
        <v>61</v>
      </c>
      <c r="M107" s="10"/>
      <c r="N107" s="282">
        <v>2000</v>
      </c>
      <c r="O107" s="321">
        <v>0</v>
      </c>
      <c r="P107" s="283">
        <v>0</v>
      </c>
    </row>
    <row r="108" spans="1:16" x14ac:dyDescent="0.25">
      <c r="A108" s="65" t="s">
        <v>170</v>
      </c>
      <c r="B108" s="85" t="s">
        <v>49</v>
      </c>
      <c r="C108" s="80"/>
      <c r="D108" s="80"/>
      <c r="E108" s="80"/>
      <c r="F108" s="80"/>
      <c r="G108" s="80"/>
      <c r="H108" s="80" t="s">
        <v>189</v>
      </c>
      <c r="I108" s="67"/>
      <c r="J108" s="65" t="s">
        <v>85</v>
      </c>
      <c r="K108" s="66" t="s">
        <v>220</v>
      </c>
      <c r="L108" s="66"/>
      <c r="M108" s="66"/>
      <c r="N108" s="249">
        <f>N109</f>
        <v>1000</v>
      </c>
      <c r="O108" s="296">
        <f>O109</f>
        <v>0</v>
      </c>
      <c r="P108" s="244">
        <v>0</v>
      </c>
    </row>
    <row r="109" spans="1:16" x14ac:dyDescent="0.25">
      <c r="A109" s="82" t="s">
        <v>170</v>
      </c>
      <c r="B109" s="38"/>
      <c r="C109" s="38"/>
      <c r="D109" s="38"/>
      <c r="E109" s="38"/>
      <c r="F109" s="38"/>
      <c r="G109" s="38"/>
      <c r="H109" s="38"/>
      <c r="I109" s="8"/>
      <c r="J109" s="82" t="s">
        <v>85</v>
      </c>
      <c r="K109" s="8" t="s">
        <v>13</v>
      </c>
      <c r="L109" s="8" t="s">
        <v>12</v>
      </c>
      <c r="M109" s="8"/>
      <c r="N109" s="278">
        <f>N110</f>
        <v>1000</v>
      </c>
      <c r="O109" s="302">
        <f>O110</f>
        <v>0</v>
      </c>
      <c r="P109" s="261">
        <v>0</v>
      </c>
    </row>
    <row r="110" spans="1:16" x14ac:dyDescent="0.25">
      <c r="A110" s="83" t="s">
        <v>170</v>
      </c>
      <c r="B110" s="38"/>
      <c r="C110" s="38"/>
      <c r="D110" s="38"/>
      <c r="E110" s="38"/>
      <c r="F110" s="38"/>
      <c r="G110" s="38"/>
      <c r="H110" s="38"/>
      <c r="I110" s="8"/>
      <c r="J110" s="83" t="s">
        <v>85</v>
      </c>
      <c r="K110" s="8" t="s">
        <v>58</v>
      </c>
      <c r="L110" s="8" t="s">
        <v>30</v>
      </c>
      <c r="M110" s="8"/>
      <c r="N110" s="247">
        <v>1000</v>
      </c>
      <c r="O110" s="297">
        <v>0</v>
      </c>
      <c r="P110" s="246">
        <v>0</v>
      </c>
    </row>
    <row r="111" spans="1:16" x14ac:dyDescent="0.25">
      <c r="A111" s="102"/>
      <c r="B111" s="107"/>
      <c r="C111" s="97"/>
      <c r="D111" s="97"/>
      <c r="E111" s="97"/>
      <c r="F111" s="97"/>
      <c r="G111" s="97"/>
      <c r="H111" s="97"/>
      <c r="I111" s="99"/>
      <c r="J111" s="102"/>
      <c r="K111" s="98" t="s">
        <v>109</v>
      </c>
      <c r="L111" s="98"/>
      <c r="M111" s="98"/>
      <c r="N111" s="284">
        <f>N112+N127</f>
        <v>74000</v>
      </c>
      <c r="O111" s="291">
        <f>O112+O127</f>
        <v>45991</v>
      </c>
      <c r="P111" s="254">
        <v>62</v>
      </c>
    </row>
    <row r="112" spans="1:16" x14ac:dyDescent="0.25">
      <c r="A112" s="68"/>
      <c r="B112" s="69"/>
      <c r="C112" s="53"/>
      <c r="D112" s="53"/>
      <c r="E112" s="53"/>
      <c r="F112" s="53"/>
      <c r="G112" s="53"/>
      <c r="H112" s="53"/>
      <c r="I112" s="70"/>
      <c r="J112" s="109" t="s">
        <v>93</v>
      </c>
      <c r="K112" s="46" t="s">
        <v>94</v>
      </c>
      <c r="L112" s="46"/>
      <c r="M112" s="46"/>
      <c r="N112" s="279">
        <f>N113+N120</f>
        <v>69000</v>
      </c>
      <c r="O112" s="306">
        <f>O113+O120</f>
        <v>45991</v>
      </c>
      <c r="P112" s="256">
        <v>67</v>
      </c>
    </row>
    <row r="113" spans="1:16" x14ac:dyDescent="0.25">
      <c r="A113" s="84" t="s">
        <v>152</v>
      </c>
      <c r="B113" s="106" t="s">
        <v>49</v>
      </c>
      <c r="C113" s="72"/>
      <c r="D113" s="72" t="s">
        <v>3</v>
      </c>
      <c r="E113" s="72" t="s">
        <v>13</v>
      </c>
      <c r="F113" s="72"/>
      <c r="G113" s="72"/>
      <c r="H113" s="72" t="s">
        <v>189</v>
      </c>
      <c r="I113" s="74"/>
      <c r="J113" s="84"/>
      <c r="K113" s="73" t="s">
        <v>212</v>
      </c>
      <c r="L113" s="73"/>
      <c r="M113" s="73"/>
      <c r="N113" s="257">
        <f>N114+N117</f>
        <v>46000</v>
      </c>
      <c r="O113" s="301">
        <f t="shared" ref="O113" si="6">O114+O117</f>
        <v>42422</v>
      </c>
      <c r="P113" s="248">
        <v>92</v>
      </c>
    </row>
    <row r="114" spans="1:16" x14ac:dyDescent="0.25">
      <c r="A114" s="65" t="s">
        <v>171</v>
      </c>
      <c r="B114" s="85" t="s">
        <v>49</v>
      </c>
      <c r="C114" s="80"/>
      <c r="D114" s="80" t="s">
        <v>3</v>
      </c>
      <c r="E114" s="80" t="s">
        <v>13</v>
      </c>
      <c r="F114" s="80"/>
      <c r="G114" s="80"/>
      <c r="H114" s="80"/>
      <c r="I114" s="67"/>
      <c r="J114" s="65" t="s">
        <v>62</v>
      </c>
      <c r="K114" s="66" t="s">
        <v>135</v>
      </c>
      <c r="L114" s="66"/>
      <c r="M114" s="66"/>
      <c r="N114" s="280">
        <f>N115</f>
        <v>11000</v>
      </c>
      <c r="O114" s="304">
        <f>O115</f>
        <v>5984</v>
      </c>
      <c r="P114" s="244">
        <v>54</v>
      </c>
    </row>
    <row r="115" spans="1:16" x14ac:dyDescent="0.25">
      <c r="A115" s="83" t="s">
        <v>171</v>
      </c>
      <c r="B115" s="47"/>
      <c r="C115" s="38"/>
      <c r="D115" s="38"/>
      <c r="E115" s="38"/>
      <c r="F115" s="38"/>
      <c r="G115" s="38"/>
      <c r="H115" s="38"/>
      <c r="I115" s="88"/>
      <c r="J115" s="83" t="s">
        <v>62</v>
      </c>
      <c r="K115" s="8">
        <v>3</v>
      </c>
      <c r="L115" s="8" t="s">
        <v>12</v>
      </c>
      <c r="M115" s="8"/>
      <c r="N115" s="247">
        <f>N116</f>
        <v>11000</v>
      </c>
      <c r="O115" s="297">
        <f>O116</f>
        <v>5984</v>
      </c>
      <c r="P115" s="246">
        <v>54</v>
      </c>
    </row>
    <row r="116" spans="1:16" x14ac:dyDescent="0.25">
      <c r="A116" s="83" t="s">
        <v>171</v>
      </c>
      <c r="B116" s="47"/>
      <c r="C116" s="38"/>
      <c r="D116" s="38"/>
      <c r="E116" s="38"/>
      <c r="F116" s="38"/>
      <c r="G116" s="38"/>
      <c r="H116" s="38"/>
      <c r="I116" s="88"/>
      <c r="J116" s="83" t="s">
        <v>62</v>
      </c>
      <c r="K116" s="8">
        <v>37</v>
      </c>
      <c r="L116" s="8" t="s">
        <v>63</v>
      </c>
      <c r="M116" s="8"/>
      <c r="N116" s="247">
        <v>11000</v>
      </c>
      <c r="O116" s="297">
        <v>5984</v>
      </c>
      <c r="P116" s="246">
        <v>54</v>
      </c>
    </row>
    <row r="117" spans="1:16" x14ac:dyDescent="0.25">
      <c r="A117" s="65" t="s">
        <v>205</v>
      </c>
      <c r="B117" s="85" t="s">
        <v>49</v>
      </c>
      <c r="C117" s="80"/>
      <c r="D117" s="80"/>
      <c r="E117" s="80"/>
      <c r="F117" s="80"/>
      <c r="G117" s="80"/>
      <c r="H117" s="80" t="s">
        <v>189</v>
      </c>
      <c r="I117" s="67"/>
      <c r="J117" s="65" t="s">
        <v>206</v>
      </c>
      <c r="K117" s="66" t="s">
        <v>210</v>
      </c>
      <c r="L117" s="66"/>
      <c r="M117" s="66"/>
      <c r="N117" s="249">
        <f>N118</f>
        <v>35000</v>
      </c>
      <c r="O117" s="293">
        <v>36438</v>
      </c>
      <c r="P117" s="244">
        <v>104</v>
      </c>
    </row>
    <row r="118" spans="1:16" x14ac:dyDescent="0.25">
      <c r="A118" s="82" t="s">
        <v>205</v>
      </c>
      <c r="B118" s="38"/>
      <c r="C118" s="38"/>
      <c r="D118" s="38"/>
      <c r="E118" s="38"/>
      <c r="F118" s="38"/>
      <c r="G118" s="38"/>
      <c r="H118" s="38"/>
      <c r="I118" s="8"/>
      <c r="J118" s="82" t="s">
        <v>206</v>
      </c>
      <c r="K118" s="8" t="s">
        <v>5</v>
      </c>
      <c r="L118" s="8" t="s">
        <v>12</v>
      </c>
      <c r="M118" s="8"/>
      <c r="N118" s="278">
        <f>N119</f>
        <v>35000</v>
      </c>
      <c r="O118" s="319">
        <v>36438</v>
      </c>
      <c r="P118" s="261">
        <v>104</v>
      </c>
    </row>
    <row r="119" spans="1:16" x14ac:dyDescent="0.25">
      <c r="A119" s="83" t="s">
        <v>205</v>
      </c>
      <c r="B119" s="38"/>
      <c r="C119" s="38"/>
      <c r="D119" s="38"/>
      <c r="E119" s="38"/>
      <c r="F119" s="38"/>
      <c r="G119" s="38"/>
      <c r="H119" s="38"/>
      <c r="I119" s="8"/>
      <c r="J119" s="83" t="s">
        <v>206</v>
      </c>
      <c r="K119" s="8" t="s">
        <v>204</v>
      </c>
      <c r="L119" s="8" t="s">
        <v>63</v>
      </c>
      <c r="M119" s="8"/>
      <c r="N119" s="247">
        <v>35000</v>
      </c>
      <c r="O119" s="320">
        <v>36438</v>
      </c>
      <c r="P119" s="246">
        <v>104</v>
      </c>
    </row>
    <row r="120" spans="1:16" x14ac:dyDescent="0.25">
      <c r="A120" s="84" t="s">
        <v>153</v>
      </c>
      <c r="B120" s="106" t="s">
        <v>49</v>
      </c>
      <c r="C120" s="72"/>
      <c r="D120" s="72" t="s">
        <v>3</v>
      </c>
      <c r="E120" s="72" t="s">
        <v>13</v>
      </c>
      <c r="F120" s="72"/>
      <c r="G120" s="72"/>
      <c r="H120" s="72"/>
      <c r="I120" s="74"/>
      <c r="J120" s="84"/>
      <c r="K120" s="73" t="s">
        <v>131</v>
      </c>
      <c r="L120" s="73"/>
      <c r="M120" s="73"/>
      <c r="N120" s="257">
        <f>N121+N124</f>
        <v>23000</v>
      </c>
      <c r="O120" s="301">
        <f>O121+O124</f>
        <v>3569</v>
      </c>
      <c r="P120" s="248">
        <v>16</v>
      </c>
    </row>
    <row r="121" spans="1:16" x14ac:dyDescent="0.25">
      <c r="A121" s="65" t="s">
        <v>172</v>
      </c>
      <c r="B121" s="85" t="s">
        <v>49</v>
      </c>
      <c r="C121" s="80"/>
      <c r="D121" s="80" t="s">
        <v>3</v>
      </c>
      <c r="E121" s="80" t="s">
        <v>13</v>
      </c>
      <c r="F121" s="80"/>
      <c r="G121" s="80"/>
      <c r="H121" s="80"/>
      <c r="I121" s="67"/>
      <c r="J121" s="65" t="s">
        <v>86</v>
      </c>
      <c r="K121" s="66" t="s">
        <v>134</v>
      </c>
      <c r="L121" s="66"/>
      <c r="M121" s="66"/>
      <c r="N121" s="249">
        <f>N122</f>
        <v>9000</v>
      </c>
      <c r="O121" s="296">
        <v>0</v>
      </c>
      <c r="P121" s="244">
        <v>0</v>
      </c>
    </row>
    <row r="122" spans="1:16" x14ac:dyDescent="0.25">
      <c r="A122" s="82" t="s">
        <v>172</v>
      </c>
      <c r="B122" s="86"/>
      <c r="C122" s="87"/>
      <c r="D122" s="87"/>
      <c r="E122" s="87"/>
      <c r="F122" s="87"/>
      <c r="G122" s="87"/>
      <c r="H122" s="87"/>
      <c r="I122" s="81"/>
      <c r="J122" s="82" t="s">
        <v>86</v>
      </c>
      <c r="K122" s="90">
        <v>3</v>
      </c>
      <c r="L122" s="90" t="s">
        <v>12</v>
      </c>
      <c r="M122" s="90"/>
      <c r="N122" s="278">
        <f>N123</f>
        <v>9000</v>
      </c>
      <c r="O122" s="302">
        <v>0</v>
      </c>
      <c r="P122" s="261">
        <v>0</v>
      </c>
    </row>
    <row r="123" spans="1:16" x14ac:dyDescent="0.25">
      <c r="A123" s="83" t="s">
        <v>172</v>
      </c>
      <c r="B123" s="47"/>
      <c r="C123" s="38"/>
      <c r="D123" s="38"/>
      <c r="E123" s="38"/>
      <c r="F123" s="38"/>
      <c r="G123" s="38"/>
      <c r="H123" s="38"/>
      <c r="I123" s="88"/>
      <c r="J123" s="83" t="s">
        <v>86</v>
      </c>
      <c r="K123" s="8">
        <v>37</v>
      </c>
      <c r="L123" s="8" t="s">
        <v>63</v>
      </c>
      <c r="M123" s="8"/>
      <c r="N123" s="247">
        <v>9000</v>
      </c>
      <c r="O123" s="297">
        <v>0</v>
      </c>
      <c r="P123" s="246">
        <v>0</v>
      </c>
    </row>
    <row r="124" spans="1:16" x14ac:dyDescent="0.25">
      <c r="A124" s="65" t="s">
        <v>173</v>
      </c>
      <c r="B124" s="85" t="s">
        <v>49</v>
      </c>
      <c r="C124" s="80"/>
      <c r="D124" s="80" t="s">
        <v>3</v>
      </c>
      <c r="E124" s="80" t="s">
        <v>13</v>
      </c>
      <c r="F124" s="80"/>
      <c r="G124" s="80"/>
      <c r="H124" s="80"/>
      <c r="I124" s="67"/>
      <c r="J124" s="65" t="s">
        <v>86</v>
      </c>
      <c r="K124" s="66" t="s">
        <v>133</v>
      </c>
      <c r="L124" s="66"/>
      <c r="M124" s="66"/>
      <c r="N124" s="249">
        <f>N125</f>
        <v>14000</v>
      </c>
      <c r="O124" s="296">
        <v>3569</v>
      </c>
      <c r="P124" s="244">
        <v>25</v>
      </c>
    </row>
    <row r="125" spans="1:16" x14ac:dyDescent="0.25">
      <c r="A125" s="82" t="s">
        <v>173</v>
      </c>
      <c r="B125" s="86"/>
      <c r="C125" s="87"/>
      <c r="D125" s="87"/>
      <c r="E125" s="87"/>
      <c r="F125" s="87"/>
      <c r="G125" s="87"/>
      <c r="H125" s="87"/>
      <c r="I125" s="81"/>
      <c r="J125" s="82" t="s">
        <v>86</v>
      </c>
      <c r="K125" s="90">
        <v>3</v>
      </c>
      <c r="L125" s="90" t="s">
        <v>12</v>
      </c>
      <c r="M125" s="90"/>
      <c r="N125" s="278">
        <f>N126</f>
        <v>14000</v>
      </c>
      <c r="O125" s="302">
        <v>3569</v>
      </c>
      <c r="P125" s="261">
        <v>25</v>
      </c>
    </row>
    <row r="126" spans="1:16" x14ac:dyDescent="0.25">
      <c r="A126" s="83" t="s">
        <v>173</v>
      </c>
      <c r="B126" s="47"/>
      <c r="C126" s="38"/>
      <c r="D126" s="38"/>
      <c r="E126" s="38"/>
      <c r="F126" s="38"/>
      <c r="G126" s="38"/>
      <c r="H126" s="38"/>
      <c r="I126" s="88"/>
      <c r="J126" s="83" t="s">
        <v>86</v>
      </c>
      <c r="K126" s="8">
        <v>37</v>
      </c>
      <c r="L126" s="8" t="s">
        <v>63</v>
      </c>
      <c r="M126" s="8"/>
      <c r="N126" s="247">
        <v>14000</v>
      </c>
      <c r="O126" s="297">
        <v>3569</v>
      </c>
      <c r="P126" s="246">
        <v>25</v>
      </c>
    </row>
    <row r="127" spans="1:16" x14ac:dyDescent="0.25">
      <c r="A127" s="68"/>
      <c r="B127" s="69"/>
      <c r="C127" s="53"/>
      <c r="D127" s="53"/>
      <c r="E127" s="53"/>
      <c r="F127" s="53"/>
      <c r="G127" s="53"/>
      <c r="H127" s="53"/>
      <c r="I127" s="70"/>
      <c r="J127" s="109" t="s">
        <v>78</v>
      </c>
      <c r="K127" s="46" t="s">
        <v>95</v>
      </c>
      <c r="L127" s="46"/>
      <c r="M127" s="46"/>
      <c r="N127" s="241">
        <f t="shared" ref="N127:O129" si="7">N128</f>
        <v>5000</v>
      </c>
      <c r="O127" s="292">
        <f t="shared" si="7"/>
        <v>0</v>
      </c>
      <c r="P127" s="256">
        <v>0</v>
      </c>
    </row>
    <row r="128" spans="1:16" x14ac:dyDescent="0.25">
      <c r="A128" s="84" t="s">
        <v>154</v>
      </c>
      <c r="B128" s="106" t="s">
        <v>49</v>
      </c>
      <c r="C128" s="72"/>
      <c r="D128" s="72" t="s">
        <v>5</v>
      </c>
      <c r="E128" s="72" t="s">
        <v>13</v>
      </c>
      <c r="F128" s="72"/>
      <c r="G128" s="72"/>
      <c r="H128" s="72"/>
      <c r="I128" s="74"/>
      <c r="J128" s="84" t="s">
        <v>3</v>
      </c>
      <c r="K128" s="73" t="s">
        <v>132</v>
      </c>
      <c r="L128" s="73"/>
      <c r="M128" s="73"/>
      <c r="N128" s="257">
        <f t="shared" si="7"/>
        <v>5000</v>
      </c>
      <c r="O128" s="301">
        <f t="shared" si="7"/>
        <v>0</v>
      </c>
      <c r="P128" s="248">
        <v>0</v>
      </c>
    </row>
    <row r="129" spans="1:16" x14ac:dyDescent="0.25">
      <c r="A129" s="65" t="s">
        <v>174</v>
      </c>
      <c r="B129" s="85" t="s">
        <v>49</v>
      </c>
      <c r="C129" s="80"/>
      <c r="D129" s="80" t="s">
        <v>5</v>
      </c>
      <c r="E129" s="80" t="s">
        <v>13</v>
      </c>
      <c r="F129" s="80"/>
      <c r="G129" s="80"/>
      <c r="H129" s="80"/>
      <c r="I129" s="67"/>
      <c r="J129" s="65" t="s">
        <v>64</v>
      </c>
      <c r="K129" s="66" t="s">
        <v>102</v>
      </c>
      <c r="L129" s="66" t="s">
        <v>185</v>
      </c>
      <c r="M129" s="66"/>
      <c r="N129" s="249">
        <f t="shared" si="7"/>
        <v>5000</v>
      </c>
      <c r="O129" s="296">
        <f t="shared" si="7"/>
        <v>0</v>
      </c>
      <c r="P129" s="244">
        <v>0</v>
      </c>
    </row>
    <row r="130" spans="1:16" x14ac:dyDescent="0.25">
      <c r="A130" s="82" t="s">
        <v>174</v>
      </c>
      <c r="B130" s="87"/>
      <c r="C130" s="87"/>
      <c r="D130" s="87"/>
      <c r="E130" s="87"/>
      <c r="F130" s="87"/>
      <c r="G130" s="87"/>
      <c r="H130" s="87"/>
      <c r="I130" s="90"/>
      <c r="J130" s="82" t="s">
        <v>64</v>
      </c>
      <c r="K130" s="90" t="s">
        <v>5</v>
      </c>
      <c r="L130" s="90" t="s">
        <v>12</v>
      </c>
      <c r="M130" s="90"/>
      <c r="N130" s="278">
        <f>N131</f>
        <v>5000</v>
      </c>
      <c r="O130" s="319">
        <v>0</v>
      </c>
      <c r="P130" s="261">
        <v>0</v>
      </c>
    </row>
    <row r="131" spans="1:16" x14ac:dyDescent="0.25">
      <c r="A131" s="83" t="s">
        <v>174</v>
      </c>
      <c r="B131" s="38"/>
      <c r="C131" s="38"/>
      <c r="D131" s="38"/>
      <c r="E131" s="38"/>
      <c r="F131" s="38"/>
      <c r="G131" s="38"/>
      <c r="H131" s="38"/>
      <c r="I131" s="8"/>
      <c r="J131" s="83" t="s">
        <v>64</v>
      </c>
      <c r="K131" s="8" t="s">
        <v>52</v>
      </c>
      <c r="L131" s="8" t="s">
        <v>26</v>
      </c>
      <c r="M131" s="8"/>
      <c r="N131" s="247">
        <v>5000</v>
      </c>
      <c r="O131" s="320">
        <v>0</v>
      </c>
      <c r="P131" s="246">
        <v>0</v>
      </c>
    </row>
    <row r="132" spans="1:16" x14ac:dyDescent="0.25">
      <c r="A132" s="102"/>
      <c r="B132" s="107"/>
      <c r="C132" s="97"/>
      <c r="D132" s="97"/>
      <c r="E132" s="97"/>
      <c r="F132" s="97"/>
      <c r="G132" s="97"/>
      <c r="H132" s="97"/>
      <c r="I132" s="99"/>
      <c r="J132" s="102"/>
      <c r="K132" s="98" t="s">
        <v>110</v>
      </c>
      <c r="L132" s="98"/>
      <c r="M132" s="98"/>
      <c r="N132" s="284">
        <f>N133</f>
        <v>51000</v>
      </c>
      <c r="O132" s="322">
        <f>O133</f>
        <v>30052</v>
      </c>
      <c r="P132" s="254">
        <v>59</v>
      </c>
    </row>
    <row r="133" spans="1:16" x14ac:dyDescent="0.25">
      <c r="A133" s="68"/>
      <c r="B133" s="69"/>
      <c r="C133" s="53"/>
      <c r="D133" s="53"/>
      <c r="E133" s="53"/>
      <c r="F133" s="53"/>
      <c r="G133" s="53"/>
      <c r="H133" s="53"/>
      <c r="I133" s="70"/>
      <c r="J133" s="109" t="s">
        <v>96</v>
      </c>
      <c r="K133" s="46" t="s">
        <v>97</v>
      </c>
      <c r="L133" s="46"/>
      <c r="M133" s="46"/>
      <c r="N133" s="285">
        <f>SUM(N134)</f>
        <v>51000</v>
      </c>
      <c r="O133" s="318">
        <f>O134</f>
        <v>30052</v>
      </c>
      <c r="P133" s="256">
        <v>59</v>
      </c>
    </row>
    <row r="134" spans="1:16" x14ac:dyDescent="0.25">
      <c r="A134" s="84" t="s">
        <v>155</v>
      </c>
      <c r="B134" s="106" t="s">
        <v>49</v>
      </c>
      <c r="C134" s="72"/>
      <c r="D134" s="72" t="s">
        <v>5</v>
      </c>
      <c r="E134" s="72"/>
      <c r="F134" s="72" t="s">
        <v>187</v>
      </c>
      <c r="G134" s="72"/>
      <c r="H134" s="72" t="s">
        <v>189</v>
      </c>
      <c r="I134" s="74"/>
      <c r="J134" s="84"/>
      <c r="K134" s="73" t="s">
        <v>136</v>
      </c>
      <c r="L134" s="73"/>
      <c r="M134" s="73"/>
      <c r="N134" s="257">
        <f>N135+N138+N141+N144+N150+N147</f>
        <v>51000</v>
      </c>
      <c r="O134" s="295">
        <f>O135+O138+O141+O144+O147+O150</f>
        <v>30052</v>
      </c>
      <c r="P134" s="248">
        <v>59</v>
      </c>
    </row>
    <row r="135" spans="1:16" x14ac:dyDescent="0.25">
      <c r="A135" s="65" t="s">
        <v>175</v>
      </c>
      <c r="B135" s="85" t="s">
        <v>49</v>
      </c>
      <c r="C135" s="80"/>
      <c r="D135" s="80"/>
      <c r="E135" s="80"/>
      <c r="F135" s="80"/>
      <c r="G135" s="80"/>
      <c r="H135" s="80"/>
      <c r="I135" s="67"/>
      <c r="J135" s="65" t="s">
        <v>65</v>
      </c>
      <c r="K135" s="66" t="s">
        <v>137</v>
      </c>
      <c r="L135" s="66"/>
      <c r="M135" s="66"/>
      <c r="N135" s="249">
        <f>N136</f>
        <v>1000</v>
      </c>
      <c r="O135" s="296">
        <v>400</v>
      </c>
      <c r="P135" s="244">
        <v>40</v>
      </c>
    </row>
    <row r="136" spans="1:16" x14ac:dyDescent="0.25">
      <c r="A136" s="82" t="s">
        <v>175</v>
      </c>
      <c r="B136" s="86"/>
      <c r="C136" s="87"/>
      <c r="D136" s="87"/>
      <c r="E136" s="87"/>
      <c r="F136" s="87"/>
      <c r="G136" s="87"/>
      <c r="H136" s="87"/>
      <c r="I136" s="81"/>
      <c r="J136" s="82" t="s">
        <v>65</v>
      </c>
      <c r="K136" s="90">
        <v>3</v>
      </c>
      <c r="L136" s="90" t="s">
        <v>12</v>
      </c>
      <c r="M136" s="90"/>
      <c r="N136" s="278">
        <f>N137</f>
        <v>1000</v>
      </c>
      <c r="O136" s="302">
        <v>400</v>
      </c>
      <c r="P136" s="261">
        <v>40</v>
      </c>
    </row>
    <row r="137" spans="1:16" x14ac:dyDescent="0.25">
      <c r="A137" s="83" t="s">
        <v>175</v>
      </c>
      <c r="B137" s="47"/>
      <c r="C137" s="38"/>
      <c r="D137" s="38"/>
      <c r="E137" s="38"/>
      <c r="F137" s="38"/>
      <c r="G137" s="38"/>
      <c r="H137" s="38"/>
      <c r="I137" s="88"/>
      <c r="J137" s="83" t="s">
        <v>65</v>
      </c>
      <c r="K137" s="8">
        <v>38</v>
      </c>
      <c r="L137" s="8" t="s">
        <v>53</v>
      </c>
      <c r="M137" s="8"/>
      <c r="N137" s="247">
        <v>1000</v>
      </c>
      <c r="O137" s="297">
        <v>400</v>
      </c>
      <c r="P137" s="246">
        <v>40</v>
      </c>
    </row>
    <row r="138" spans="1:16" x14ac:dyDescent="0.25">
      <c r="A138" s="65" t="s">
        <v>176</v>
      </c>
      <c r="B138" s="80" t="s">
        <v>49</v>
      </c>
      <c r="C138" s="80"/>
      <c r="D138" s="80"/>
      <c r="E138" s="80"/>
      <c r="F138" s="80"/>
      <c r="G138" s="80"/>
      <c r="H138" s="80" t="s">
        <v>189</v>
      </c>
      <c r="I138" s="66"/>
      <c r="J138" s="65" t="s">
        <v>65</v>
      </c>
      <c r="K138" s="66" t="s">
        <v>138</v>
      </c>
      <c r="L138" s="66"/>
      <c r="M138" s="66"/>
      <c r="N138" s="249">
        <f>N139</f>
        <v>3000</v>
      </c>
      <c r="O138" s="296">
        <v>2191</v>
      </c>
      <c r="P138" s="244">
        <v>73</v>
      </c>
    </row>
    <row r="139" spans="1:16" x14ac:dyDescent="0.25">
      <c r="A139" s="83" t="s">
        <v>176</v>
      </c>
      <c r="B139" s="38"/>
      <c r="C139" s="38"/>
      <c r="D139" s="38"/>
      <c r="E139" s="38"/>
      <c r="F139" s="38"/>
      <c r="G139" s="38"/>
      <c r="H139" s="38"/>
      <c r="I139" s="8"/>
      <c r="J139" s="83" t="s">
        <v>65</v>
      </c>
      <c r="K139" s="8">
        <v>3</v>
      </c>
      <c r="L139" s="8" t="s">
        <v>12</v>
      </c>
      <c r="M139" s="8"/>
      <c r="N139" s="247">
        <f>N140</f>
        <v>3000</v>
      </c>
      <c r="O139" s="297">
        <v>2191</v>
      </c>
      <c r="P139" s="246">
        <v>73</v>
      </c>
    </row>
    <row r="140" spans="1:16" x14ac:dyDescent="0.25">
      <c r="A140" s="83" t="s">
        <v>176</v>
      </c>
      <c r="B140" s="38"/>
      <c r="C140" s="38"/>
      <c r="D140" s="38"/>
      <c r="E140" s="38"/>
      <c r="F140" s="38"/>
      <c r="G140" s="38"/>
      <c r="H140" s="38"/>
      <c r="I140" s="8"/>
      <c r="J140" s="83" t="s">
        <v>65</v>
      </c>
      <c r="K140" s="8" t="s">
        <v>52</v>
      </c>
      <c r="L140" s="8" t="s">
        <v>26</v>
      </c>
      <c r="M140" s="8"/>
      <c r="N140" s="247">
        <v>3000</v>
      </c>
      <c r="O140" s="297">
        <v>2191</v>
      </c>
      <c r="P140" s="246">
        <v>73</v>
      </c>
    </row>
    <row r="141" spans="1:16" x14ac:dyDescent="0.25">
      <c r="A141" s="65" t="s">
        <v>177</v>
      </c>
      <c r="B141" s="85" t="s">
        <v>49</v>
      </c>
      <c r="C141" s="80"/>
      <c r="D141" s="80"/>
      <c r="E141" s="80"/>
      <c r="F141" s="80"/>
      <c r="G141" s="80"/>
      <c r="H141" s="80"/>
      <c r="I141" s="67"/>
      <c r="J141" s="65" t="s">
        <v>65</v>
      </c>
      <c r="K141" s="66" t="s">
        <v>139</v>
      </c>
      <c r="L141" s="66"/>
      <c r="M141" s="66"/>
      <c r="N141" s="249">
        <f>N142</f>
        <v>1000</v>
      </c>
      <c r="O141" s="296">
        <v>0</v>
      </c>
      <c r="P141" s="244">
        <v>0</v>
      </c>
    </row>
    <row r="142" spans="1:16" x14ac:dyDescent="0.25">
      <c r="A142" s="82" t="s">
        <v>177</v>
      </c>
      <c r="B142" s="86"/>
      <c r="C142" s="87"/>
      <c r="D142" s="87"/>
      <c r="E142" s="87"/>
      <c r="F142" s="87"/>
      <c r="G142" s="87"/>
      <c r="H142" s="87"/>
      <c r="I142" s="81"/>
      <c r="J142" s="8" t="s">
        <v>65</v>
      </c>
      <c r="K142" s="150">
        <v>3</v>
      </c>
      <c r="L142" s="90" t="s">
        <v>12</v>
      </c>
      <c r="M142" s="81"/>
      <c r="N142" s="250">
        <f>N143</f>
        <v>1000</v>
      </c>
      <c r="O142" s="297">
        <v>0</v>
      </c>
      <c r="P142" s="261">
        <v>0</v>
      </c>
    </row>
    <row r="143" spans="1:16" x14ac:dyDescent="0.25">
      <c r="A143" s="83" t="s">
        <v>177</v>
      </c>
      <c r="B143" s="47"/>
      <c r="C143" s="38"/>
      <c r="D143" s="38"/>
      <c r="E143" s="38"/>
      <c r="F143" s="38"/>
      <c r="G143" s="38"/>
      <c r="H143" s="38"/>
      <c r="I143" s="88"/>
      <c r="J143" s="8" t="s">
        <v>65</v>
      </c>
      <c r="K143" s="7" t="s">
        <v>57</v>
      </c>
      <c r="L143" s="8" t="s">
        <v>53</v>
      </c>
      <c r="M143" s="88"/>
      <c r="N143" s="250">
        <v>1000</v>
      </c>
      <c r="O143" s="297">
        <v>0</v>
      </c>
      <c r="P143" s="246">
        <v>0</v>
      </c>
    </row>
    <row r="144" spans="1:16" x14ac:dyDescent="0.25">
      <c r="A144" s="65" t="s">
        <v>179</v>
      </c>
      <c r="B144" s="85"/>
      <c r="C144" s="80"/>
      <c r="D144" s="80"/>
      <c r="E144" s="80"/>
      <c r="F144" s="80" t="s">
        <v>187</v>
      </c>
      <c r="G144" s="80"/>
      <c r="H144" s="80" t="s">
        <v>189</v>
      </c>
      <c r="I144" s="67"/>
      <c r="J144" s="65" t="s">
        <v>65</v>
      </c>
      <c r="K144" s="66" t="s">
        <v>237</v>
      </c>
      <c r="L144" s="66"/>
      <c r="M144" s="66"/>
      <c r="N144" s="249">
        <f>N145</f>
        <v>10000</v>
      </c>
      <c r="O144" s="296">
        <f>O145</f>
        <v>0</v>
      </c>
      <c r="P144" s="244">
        <v>0</v>
      </c>
    </row>
    <row r="145" spans="1:16" x14ac:dyDescent="0.25">
      <c r="A145" s="82" t="s">
        <v>179</v>
      </c>
      <c r="B145" s="87"/>
      <c r="C145" s="87"/>
      <c r="D145" s="87"/>
      <c r="E145" s="87"/>
      <c r="F145" s="87"/>
      <c r="G145" s="87"/>
      <c r="H145" s="87"/>
      <c r="I145" s="90"/>
      <c r="J145" s="82" t="s">
        <v>65</v>
      </c>
      <c r="K145" s="168" t="s">
        <v>13</v>
      </c>
      <c r="L145" s="90" t="s">
        <v>14</v>
      </c>
      <c r="M145" s="90"/>
      <c r="N145" s="278">
        <f>N146</f>
        <v>10000</v>
      </c>
      <c r="O145" s="302">
        <f>O146</f>
        <v>0</v>
      </c>
      <c r="P145" s="261">
        <v>0</v>
      </c>
    </row>
    <row r="146" spans="1:16" x14ac:dyDescent="0.25">
      <c r="A146" s="83" t="s">
        <v>179</v>
      </c>
      <c r="B146" s="38"/>
      <c r="C146" s="38"/>
      <c r="D146" s="38"/>
      <c r="E146" s="38"/>
      <c r="F146" s="38"/>
      <c r="G146" s="38"/>
      <c r="H146" s="38"/>
      <c r="I146" s="8"/>
      <c r="J146" s="83" t="s">
        <v>65</v>
      </c>
      <c r="K146" s="8">
        <v>42</v>
      </c>
      <c r="L146" s="8" t="s">
        <v>30</v>
      </c>
      <c r="M146" s="8"/>
      <c r="N146" s="247">
        <v>10000</v>
      </c>
      <c r="O146" s="297">
        <v>0</v>
      </c>
      <c r="P146" s="246">
        <v>0</v>
      </c>
    </row>
    <row r="147" spans="1:16" x14ac:dyDescent="0.25">
      <c r="A147" s="65" t="s">
        <v>217</v>
      </c>
      <c r="B147" s="85" t="s">
        <v>49</v>
      </c>
      <c r="C147" s="80"/>
      <c r="D147" s="80"/>
      <c r="E147" s="80"/>
      <c r="F147" s="80"/>
      <c r="G147" s="80"/>
      <c r="H147" s="80" t="s">
        <v>189</v>
      </c>
      <c r="I147" s="67"/>
      <c r="J147" s="65" t="s">
        <v>65</v>
      </c>
      <c r="K147" s="155" t="s">
        <v>216</v>
      </c>
      <c r="L147" s="66"/>
      <c r="M147" s="66"/>
      <c r="N147" s="249">
        <f>N148</f>
        <v>30000</v>
      </c>
      <c r="O147" s="296">
        <f>O148</f>
        <v>25361</v>
      </c>
      <c r="P147" s="244">
        <v>85</v>
      </c>
    </row>
    <row r="148" spans="1:16" x14ac:dyDescent="0.25">
      <c r="A148" s="83" t="s">
        <v>217</v>
      </c>
      <c r="B148" s="47"/>
      <c r="C148" s="38"/>
      <c r="D148" s="38"/>
      <c r="E148" s="38"/>
      <c r="F148" s="38"/>
      <c r="G148" s="38"/>
      <c r="H148" s="38"/>
      <c r="I148" s="88"/>
      <c r="J148" s="83" t="s">
        <v>65</v>
      </c>
      <c r="K148" s="8">
        <v>4</v>
      </c>
      <c r="L148" s="8" t="s">
        <v>14</v>
      </c>
      <c r="M148" s="8"/>
      <c r="N148" s="247">
        <f>N149</f>
        <v>30000</v>
      </c>
      <c r="O148" s="308">
        <f>O149</f>
        <v>25361</v>
      </c>
      <c r="P148" s="246">
        <v>85</v>
      </c>
    </row>
    <row r="149" spans="1:16" x14ac:dyDescent="0.25">
      <c r="A149" s="83" t="s">
        <v>217</v>
      </c>
      <c r="B149" s="47"/>
      <c r="C149" s="38"/>
      <c r="D149" s="38"/>
      <c r="E149" s="38"/>
      <c r="F149" s="38"/>
      <c r="G149" s="38"/>
      <c r="H149" s="38"/>
      <c r="I149" s="88"/>
      <c r="J149" s="83" t="s">
        <v>65</v>
      </c>
      <c r="K149" s="8" t="s">
        <v>58</v>
      </c>
      <c r="L149" s="8" t="s">
        <v>30</v>
      </c>
      <c r="M149" s="8"/>
      <c r="N149" s="247">
        <v>30000</v>
      </c>
      <c r="O149" s="308">
        <v>25361</v>
      </c>
      <c r="P149" s="246">
        <v>85</v>
      </c>
    </row>
    <row r="150" spans="1:16" x14ac:dyDescent="0.25">
      <c r="A150" s="65" t="s">
        <v>178</v>
      </c>
      <c r="B150" s="85" t="s">
        <v>49</v>
      </c>
      <c r="C150" s="80"/>
      <c r="D150" s="80"/>
      <c r="E150" s="80"/>
      <c r="F150" s="80"/>
      <c r="G150" s="80"/>
      <c r="H150" s="80" t="s">
        <v>189</v>
      </c>
      <c r="I150" s="67"/>
      <c r="J150" s="65" t="s">
        <v>66</v>
      </c>
      <c r="K150" s="66" t="s">
        <v>140</v>
      </c>
      <c r="L150" s="66"/>
      <c r="M150" s="66"/>
      <c r="N150" s="249">
        <f>N151</f>
        <v>6000</v>
      </c>
      <c r="O150" s="296">
        <v>2100</v>
      </c>
      <c r="P150" s="244">
        <v>35</v>
      </c>
    </row>
    <row r="151" spans="1:16" x14ac:dyDescent="0.25">
      <c r="A151" s="83" t="s">
        <v>178</v>
      </c>
      <c r="B151" s="47"/>
      <c r="C151" s="38"/>
      <c r="D151" s="38"/>
      <c r="E151" s="38"/>
      <c r="F151" s="38"/>
      <c r="G151" s="38"/>
      <c r="H151" s="38"/>
      <c r="I151" s="88"/>
      <c r="J151" s="83" t="s">
        <v>66</v>
      </c>
      <c r="K151" s="8">
        <v>3</v>
      </c>
      <c r="L151" s="8" t="s">
        <v>12</v>
      </c>
      <c r="M151" s="8"/>
      <c r="N151" s="247">
        <f>N152</f>
        <v>6000</v>
      </c>
      <c r="O151" s="297">
        <v>2100</v>
      </c>
      <c r="P151" s="246">
        <v>35</v>
      </c>
    </row>
    <row r="152" spans="1:16" x14ac:dyDescent="0.25">
      <c r="A152" s="83" t="s">
        <v>178</v>
      </c>
      <c r="B152" s="47"/>
      <c r="C152" s="38"/>
      <c r="D152" s="38"/>
      <c r="E152" s="38"/>
      <c r="F152" s="38"/>
      <c r="G152" s="38"/>
      <c r="H152" s="38"/>
      <c r="I152" s="88"/>
      <c r="J152" s="83" t="s">
        <v>66</v>
      </c>
      <c r="K152" s="8">
        <v>38</v>
      </c>
      <c r="L152" s="8" t="s">
        <v>53</v>
      </c>
      <c r="M152" s="8"/>
      <c r="N152" s="247">
        <v>6000</v>
      </c>
      <c r="O152" s="297">
        <v>2100</v>
      </c>
      <c r="P152" s="246">
        <v>35</v>
      </c>
    </row>
    <row r="153" spans="1:16" x14ac:dyDescent="0.25">
      <c r="A153" s="102"/>
      <c r="B153" s="107"/>
      <c r="C153" s="97"/>
      <c r="D153" s="97"/>
      <c r="E153" s="97"/>
      <c r="F153" s="97"/>
      <c r="G153" s="97"/>
      <c r="H153" s="97"/>
      <c r="I153" s="99"/>
      <c r="J153" s="102"/>
      <c r="K153" s="98" t="s">
        <v>111</v>
      </c>
      <c r="L153" s="98"/>
      <c r="M153" s="98"/>
      <c r="N153" s="284">
        <f>SUM(N154)</f>
        <v>5000</v>
      </c>
      <c r="O153" s="291">
        <f>O154</f>
        <v>27150</v>
      </c>
      <c r="P153" s="254">
        <v>543</v>
      </c>
    </row>
    <row r="154" spans="1:16" x14ac:dyDescent="0.25">
      <c r="A154" s="68"/>
      <c r="B154" s="69"/>
      <c r="C154" s="53"/>
      <c r="D154" s="53"/>
      <c r="E154" s="53"/>
      <c r="F154" s="53"/>
      <c r="G154" s="53"/>
      <c r="H154" s="53"/>
      <c r="I154" s="70"/>
      <c r="J154" s="109" t="s">
        <v>96</v>
      </c>
      <c r="K154" s="46" t="s">
        <v>97</v>
      </c>
      <c r="L154" s="46"/>
      <c r="M154" s="46"/>
      <c r="N154" s="285">
        <f>N155</f>
        <v>5000</v>
      </c>
      <c r="O154" s="292">
        <f>O155</f>
        <v>27150</v>
      </c>
      <c r="P154" s="256">
        <v>543</v>
      </c>
    </row>
    <row r="155" spans="1:16" x14ac:dyDescent="0.25">
      <c r="A155" s="84" t="s">
        <v>156</v>
      </c>
      <c r="B155" s="106" t="s">
        <v>49</v>
      </c>
      <c r="C155" s="72"/>
      <c r="D155" s="72" t="s">
        <v>5</v>
      </c>
      <c r="E155" s="72" t="s">
        <v>13</v>
      </c>
      <c r="F155" s="72"/>
      <c r="G155" s="72" t="s">
        <v>3</v>
      </c>
      <c r="H155" s="72" t="s">
        <v>189</v>
      </c>
      <c r="I155" s="74"/>
      <c r="J155" s="84"/>
      <c r="K155" s="73" t="s">
        <v>211</v>
      </c>
      <c r="L155" s="73"/>
      <c r="M155" s="73"/>
      <c r="N155" s="257">
        <f>N156+N159</f>
        <v>5000</v>
      </c>
      <c r="O155" s="301">
        <f>O156+O159+O162</f>
        <v>27150</v>
      </c>
      <c r="P155" s="248">
        <v>543</v>
      </c>
    </row>
    <row r="156" spans="1:16" x14ac:dyDescent="0.25">
      <c r="A156" s="65" t="s">
        <v>180</v>
      </c>
      <c r="B156" s="85" t="s">
        <v>49</v>
      </c>
      <c r="C156" s="80"/>
      <c r="D156" s="80" t="s">
        <v>5</v>
      </c>
      <c r="E156" s="80" t="s">
        <v>13</v>
      </c>
      <c r="F156" s="80" t="s">
        <v>3</v>
      </c>
      <c r="G156" s="80" t="s">
        <v>3</v>
      </c>
      <c r="H156" s="80" t="s">
        <v>189</v>
      </c>
      <c r="I156" s="67"/>
      <c r="J156" s="65" t="s">
        <v>67</v>
      </c>
      <c r="K156" s="66" t="s">
        <v>141</v>
      </c>
      <c r="L156" s="66"/>
      <c r="M156" s="66"/>
      <c r="N156" s="243">
        <f>SUM(N157)</f>
        <v>3000</v>
      </c>
      <c r="O156" s="293">
        <v>3150</v>
      </c>
      <c r="P156" s="244">
        <v>105</v>
      </c>
    </row>
    <row r="157" spans="1:16" x14ac:dyDescent="0.25">
      <c r="A157" s="82" t="s">
        <v>180</v>
      </c>
      <c r="B157" s="86"/>
      <c r="C157" s="87"/>
      <c r="D157" s="87"/>
      <c r="E157" s="87"/>
      <c r="F157" s="87"/>
      <c r="G157" s="87"/>
      <c r="H157" s="87"/>
      <c r="I157" s="81"/>
      <c r="J157" s="90" t="s">
        <v>67</v>
      </c>
      <c r="K157" s="150">
        <v>3</v>
      </c>
      <c r="L157" s="90" t="s">
        <v>12</v>
      </c>
      <c r="M157" s="81"/>
      <c r="N157" s="260">
        <f>N158</f>
        <v>3000</v>
      </c>
      <c r="O157" s="319">
        <v>3150</v>
      </c>
      <c r="P157" s="261">
        <v>105</v>
      </c>
    </row>
    <row r="158" spans="1:16" x14ac:dyDescent="0.25">
      <c r="A158" s="83" t="s">
        <v>180</v>
      </c>
      <c r="B158" s="47"/>
      <c r="C158" s="38"/>
      <c r="D158" s="38"/>
      <c r="E158" s="38"/>
      <c r="F158" s="38"/>
      <c r="G158" s="38"/>
      <c r="H158" s="38"/>
      <c r="I158" s="88"/>
      <c r="J158" s="8" t="s">
        <v>67</v>
      </c>
      <c r="K158" s="7">
        <v>38</v>
      </c>
      <c r="L158" s="8" t="s">
        <v>53</v>
      </c>
      <c r="M158" s="88"/>
      <c r="N158" s="247">
        <v>3000</v>
      </c>
      <c r="O158" s="297">
        <v>3150</v>
      </c>
      <c r="P158" s="246">
        <v>105</v>
      </c>
    </row>
    <row r="159" spans="1:16" x14ac:dyDescent="0.25">
      <c r="A159" s="65" t="s">
        <v>207</v>
      </c>
      <c r="B159" s="85" t="s">
        <v>49</v>
      </c>
      <c r="C159" s="80"/>
      <c r="D159" s="80"/>
      <c r="E159" s="80"/>
      <c r="F159" s="80"/>
      <c r="G159" s="80"/>
      <c r="H159" s="80" t="s">
        <v>189</v>
      </c>
      <c r="I159" s="67"/>
      <c r="J159" s="65" t="s">
        <v>208</v>
      </c>
      <c r="K159" s="66" t="s">
        <v>477</v>
      </c>
      <c r="L159" s="66"/>
      <c r="M159" s="66"/>
      <c r="N159" s="243">
        <f>N160</f>
        <v>2000</v>
      </c>
      <c r="O159" s="293">
        <v>0</v>
      </c>
      <c r="P159" s="244">
        <v>0</v>
      </c>
    </row>
    <row r="160" spans="1:16" x14ac:dyDescent="0.25">
      <c r="A160" s="83" t="s">
        <v>207</v>
      </c>
      <c r="B160" s="47"/>
      <c r="C160" s="38"/>
      <c r="D160" s="38"/>
      <c r="E160" s="38"/>
      <c r="F160" s="38"/>
      <c r="G160" s="38"/>
      <c r="H160" s="38"/>
      <c r="I160" s="88"/>
      <c r="J160" s="83" t="s">
        <v>208</v>
      </c>
      <c r="K160" s="8" t="s">
        <v>13</v>
      </c>
      <c r="L160" s="8" t="s">
        <v>14</v>
      </c>
      <c r="M160" s="8"/>
      <c r="N160" s="245">
        <f>N161</f>
        <v>2000</v>
      </c>
      <c r="O160" s="294">
        <v>0</v>
      </c>
      <c r="P160" s="246">
        <v>0</v>
      </c>
    </row>
    <row r="161" spans="1:16" x14ac:dyDescent="0.25">
      <c r="A161" s="83" t="s">
        <v>207</v>
      </c>
      <c r="B161" s="47"/>
      <c r="C161" s="38"/>
      <c r="D161" s="38"/>
      <c r="E161" s="38"/>
      <c r="F161" s="38"/>
      <c r="G161" s="38"/>
      <c r="H161" s="38"/>
      <c r="I161" s="88"/>
      <c r="J161" s="83" t="s">
        <v>208</v>
      </c>
      <c r="K161" s="8" t="s">
        <v>58</v>
      </c>
      <c r="L161" s="8" t="s">
        <v>30</v>
      </c>
      <c r="M161" s="8"/>
      <c r="N161" s="286">
        <v>2000</v>
      </c>
      <c r="O161" s="323">
        <v>0</v>
      </c>
      <c r="P161" s="246">
        <v>0</v>
      </c>
    </row>
    <row r="162" spans="1:16" x14ac:dyDescent="0.25">
      <c r="A162" s="65" t="s">
        <v>486</v>
      </c>
      <c r="B162" s="85" t="s">
        <v>49</v>
      </c>
      <c r="C162" s="80"/>
      <c r="D162" s="80"/>
      <c r="E162" s="80"/>
      <c r="F162" s="80"/>
      <c r="G162" s="80"/>
      <c r="H162" s="80" t="s">
        <v>189</v>
      </c>
      <c r="I162" s="67"/>
      <c r="J162" s="65" t="s">
        <v>208</v>
      </c>
      <c r="K162" s="66" t="s">
        <v>485</v>
      </c>
      <c r="L162" s="66"/>
      <c r="M162" s="66"/>
      <c r="N162" s="243">
        <v>0</v>
      </c>
      <c r="O162" s="293">
        <v>24000</v>
      </c>
      <c r="P162" s="244">
        <v>0</v>
      </c>
    </row>
    <row r="163" spans="1:16" x14ac:dyDescent="0.25">
      <c r="A163" s="83" t="s">
        <v>486</v>
      </c>
      <c r="B163" s="47"/>
      <c r="C163" s="38"/>
      <c r="D163" s="38"/>
      <c r="E163" s="38"/>
      <c r="F163" s="38"/>
      <c r="G163" s="38"/>
      <c r="H163" s="38"/>
      <c r="I163" s="88"/>
      <c r="J163" s="83" t="s">
        <v>208</v>
      </c>
      <c r="K163" s="8" t="s">
        <v>13</v>
      </c>
      <c r="L163" s="8" t="s">
        <v>14</v>
      </c>
      <c r="M163" s="8"/>
      <c r="N163" s="245">
        <v>0</v>
      </c>
      <c r="O163" s="294">
        <v>24000</v>
      </c>
      <c r="P163" s="246">
        <v>0</v>
      </c>
    </row>
    <row r="164" spans="1:16" x14ac:dyDescent="0.25">
      <c r="A164" s="83" t="s">
        <v>486</v>
      </c>
      <c r="B164" s="47"/>
      <c r="C164" s="38"/>
      <c r="D164" s="38"/>
      <c r="E164" s="38"/>
      <c r="F164" s="38"/>
      <c r="G164" s="38"/>
      <c r="H164" s="38"/>
      <c r="I164" s="88"/>
      <c r="J164" s="83" t="s">
        <v>208</v>
      </c>
      <c r="K164" s="8" t="s">
        <v>58</v>
      </c>
      <c r="L164" s="8" t="s">
        <v>30</v>
      </c>
      <c r="M164" s="8"/>
      <c r="N164" s="286">
        <v>0</v>
      </c>
      <c r="O164" s="323">
        <v>24000</v>
      </c>
      <c r="P164" s="246">
        <v>0</v>
      </c>
    </row>
    <row r="165" spans="1:16" x14ac:dyDescent="0.25">
      <c r="A165" s="102"/>
      <c r="B165" s="107"/>
      <c r="C165" s="97"/>
      <c r="D165" s="97"/>
      <c r="E165" s="97"/>
      <c r="F165" s="97"/>
      <c r="G165" s="97"/>
      <c r="H165" s="97"/>
      <c r="I165" s="99"/>
      <c r="J165" s="102"/>
      <c r="K165" s="98" t="s">
        <v>112</v>
      </c>
      <c r="L165" s="98"/>
      <c r="M165" s="98"/>
      <c r="N165" s="253">
        <f>SUM(N166)</f>
        <v>20500</v>
      </c>
      <c r="O165" s="253">
        <f>SUM(O166)</f>
        <v>13449</v>
      </c>
      <c r="P165" s="254">
        <v>66</v>
      </c>
    </row>
    <row r="166" spans="1:16" x14ac:dyDescent="0.25">
      <c r="A166" s="68"/>
      <c r="B166" s="69"/>
      <c r="C166" s="53"/>
      <c r="D166" s="53"/>
      <c r="E166" s="53"/>
      <c r="F166" s="53"/>
      <c r="G166" s="53"/>
      <c r="H166" s="53"/>
      <c r="I166" s="70"/>
      <c r="J166" s="109" t="s">
        <v>98</v>
      </c>
      <c r="K166" s="46" t="s">
        <v>99</v>
      </c>
      <c r="L166" s="46"/>
      <c r="M166" s="46"/>
      <c r="N166" s="255">
        <f>N167+N174+N178</f>
        <v>20500</v>
      </c>
      <c r="O166" s="303">
        <f>O167+O174+O178</f>
        <v>13449</v>
      </c>
      <c r="P166" s="256">
        <v>66</v>
      </c>
    </row>
    <row r="167" spans="1:16" x14ac:dyDescent="0.25">
      <c r="A167" s="84" t="s">
        <v>157</v>
      </c>
      <c r="B167" s="106" t="s">
        <v>49</v>
      </c>
      <c r="C167" s="72"/>
      <c r="D167" s="72" t="s">
        <v>5</v>
      </c>
      <c r="E167" s="72" t="s">
        <v>13</v>
      </c>
      <c r="F167" s="72"/>
      <c r="G167" s="72"/>
      <c r="H167" s="72"/>
      <c r="I167" s="74"/>
      <c r="J167" s="84"/>
      <c r="K167" s="73" t="s">
        <v>142</v>
      </c>
      <c r="L167" s="73"/>
      <c r="M167" s="73"/>
      <c r="N167" s="257">
        <f>N168+N171</f>
        <v>16000</v>
      </c>
      <c r="O167" s="301">
        <f t="shared" ref="O167" si="8">O168+O171</f>
        <v>12122</v>
      </c>
      <c r="P167" s="248">
        <v>76</v>
      </c>
    </row>
    <row r="168" spans="1:16" x14ac:dyDescent="0.25">
      <c r="A168" s="65" t="s">
        <v>181</v>
      </c>
      <c r="B168" s="85" t="s">
        <v>49</v>
      </c>
      <c r="C168" s="80"/>
      <c r="D168" s="80"/>
      <c r="E168" s="80" t="s">
        <v>13</v>
      </c>
      <c r="F168" s="80"/>
      <c r="G168" s="80"/>
      <c r="H168" s="80"/>
      <c r="I168" s="67"/>
      <c r="J168" s="65">
        <v>1070</v>
      </c>
      <c r="K168" s="66" t="s">
        <v>215</v>
      </c>
      <c r="L168" s="66"/>
      <c r="M168" s="66"/>
      <c r="N168" s="280">
        <f>N169</f>
        <v>15000</v>
      </c>
      <c r="O168" s="304">
        <v>12122</v>
      </c>
      <c r="P168" s="244">
        <v>8</v>
      </c>
    </row>
    <row r="169" spans="1:16" x14ac:dyDescent="0.25">
      <c r="A169" s="82" t="s">
        <v>181</v>
      </c>
      <c r="B169" s="38"/>
      <c r="C169" s="38"/>
      <c r="D169" s="38"/>
      <c r="E169" s="38"/>
      <c r="F169" s="38"/>
      <c r="G169" s="38"/>
      <c r="H169" s="38"/>
      <c r="I169" s="8"/>
      <c r="J169" s="82" t="s">
        <v>68</v>
      </c>
      <c r="K169" s="8">
        <v>3</v>
      </c>
      <c r="L169" s="8" t="s">
        <v>12</v>
      </c>
      <c r="M169" s="8"/>
      <c r="N169" s="278">
        <f>N170</f>
        <v>15000</v>
      </c>
      <c r="O169" s="302">
        <v>12122</v>
      </c>
      <c r="P169" s="261">
        <v>81</v>
      </c>
    </row>
    <row r="170" spans="1:16" x14ac:dyDescent="0.25">
      <c r="A170" s="83" t="s">
        <v>181</v>
      </c>
      <c r="B170" s="38"/>
      <c r="C170" s="38"/>
      <c r="D170" s="38"/>
      <c r="E170" s="38"/>
      <c r="F170" s="38"/>
      <c r="G170" s="38"/>
      <c r="H170" s="38"/>
      <c r="I170" s="8"/>
      <c r="J170" s="83" t="s">
        <v>68</v>
      </c>
      <c r="K170" s="8">
        <v>37</v>
      </c>
      <c r="L170" s="8" t="s">
        <v>63</v>
      </c>
      <c r="M170" s="8"/>
      <c r="N170" s="247">
        <v>15000</v>
      </c>
      <c r="O170" s="297">
        <v>12122</v>
      </c>
      <c r="P170" s="246">
        <v>81</v>
      </c>
    </row>
    <row r="171" spans="1:16" x14ac:dyDescent="0.25">
      <c r="A171" s="65" t="s">
        <v>182</v>
      </c>
      <c r="B171" s="85" t="s">
        <v>49</v>
      </c>
      <c r="C171" s="80"/>
      <c r="D171" s="80"/>
      <c r="E171" s="80" t="s">
        <v>13</v>
      </c>
      <c r="F171" s="80"/>
      <c r="G171" s="80"/>
      <c r="H171" s="80"/>
      <c r="I171" s="67"/>
      <c r="J171" s="65">
        <v>1070</v>
      </c>
      <c r="K171" s="66" t="s">
        <v>143</v>
      </c>
      <c r="L171" s="66"/>
      <c r="M171" s="66"/>
      <c r="N171" s="249">
        <f>N172</f>
        <v>1000</v>
      </c>
      <c r="O171" s="296">
        <v>0</v>
      </c>
      <c r="P171" s="244">
        <v>0</v>
      </c>
    </row>
    <row r="172" spans="1:16" x14ac:dyDescent="0.25">
      <c r="A172" s="82" t="s">
        <v>182</v>
      </c>
      <c r="B172" s="87"/>
      <c r="C172" s="87"/>
      <c r="D172" s="87"/>
      <c r="E172" s="87"/>
      <c r="F172" s="87"/>
      <c r="G172" s="87"/>
      <c r="H172" s="87"/>
      <c r="I172" s="90"/>
      <c r="J172" s="82" t="s">
        <v>68</v>
      </c>
      <c r="K172" s="90">
        <v>3</v>
      </c>
      <c r="L172" s="90" t="s">
        <v>12</v>
      </c>
      <c r="M172" s="90"/>
      <c r="N172" s="278">
        <f>N173</f>
        <v>1000</v>
      </c>
      <c r="O172" s="302">
        <v>0</v>
      </c>
      <c r="P172" s="261">
        <v>0</v>
      </c>
    </row>
    <row r="173" spans="1:16" x14ac:dyDescent="0.25">
      <c r="A173" s="83" t="s">
        <v>182</v>
      </c>
      <c r="B173" s="38"/>
      <c r="C173" s="38"/>
      <c r="D173" s="38"/>
      <c r="E173" s="38"/>
      <c r="F173" s="38"/>
      <c r="G173" s="38"/>
      <c r="H173" s="38"/>
      <c r="I173" s="8"/>
      <c r="J173" s="83" t="s">
        <v>68</v>
      </c>
      <c r="K173" s="8">
        <v>37</v>
      </c>
      <c r="L173" s="8" t="s">
        <v>63</v>
      </c>
      <c r="M173" s="8"/>
      <c r="N173" s="247">
        <v>1000</v>
      </c>
      <c r="O173" s="297">
        <v>0</v>
      </c>
      <c r="P173" s="246">
        <v>0</v>
      </c>
    </row>
    <row r="174" spans="1:16" x14ac:dyDescent="0.25">
      <c r="A174" s="84" t="s">
        <v>158</v>
      </c>
      <c r="B174" s="106" t="s">
        <v>49</v>
      </c>
      <c r="C174" s="72"/>
      <c r="D174" s="72"/>
      <c r="E174" s="72" t="s">
        <v>13</v>
      </c>
      <c r="F174" s="72"/>
      <c r="G174" s="72"/>
      <c r="H174" s="72"/>
      <c r="I174" s="74"/>
      <c r="J174" s="84"/>
      <c r="K174" s="73" t="s">
        <v>144</v>
      </c>
      <c r="L174" s="73"/>
      <c r="M174" s="73"/>
      <c r="N174" s="229">
        <f>N175</f>
        <v>3500</v>
      </c>
      <c r="O174" s="295">
        <f>O175</f>
        <v>1327</v>
      </c>
      <c r="P174" s="248">
        <v>38</v>
      </c>
    </row>
    <row r="175" spans="1:16" x14ac:dyDescent="0.25">
      <c r="A175" s="65" t="s">
        <v>183</v>
      </c>
      <c r="B175" s="85" t="s">
        <v>49</v>
      </c>
      <c r="C175" s="80"/>
      <c r="D175" s="80"/>
      <c r="E175" s="80" t="s">
        <v>13</v>
      </c>
      <c r="F175" s="80"/>
      <c r="G175" s="80"/>
      <c r="H175" s="80"/>
      <c r="I175" s="67"/>
      <c r="J175" s="65">
        <v>1040</v>
      </c>
      <c r="K175" s="66" t="s">
        <v>145</v>
      </c>
      <c r="L175" s="66"/>
      <c r="M175" s="66"/>
      <c r="N175" s="249">
        <f>N176</f>
        <v>3500</v>
      </c>
      <c r="O175" s="296">
        <v>1327</v>
      </c>
      <c r="P175" s="244">
        <v>38</v>
      </c>
    </row>
    <row r="176" spans="1:16" x14ac:dyDescent="0.25">
      <c r="A176" s="83" t="s">
        <v>183</v>
      </c>
      <c r="B176" s="47"/>
      <c r="C176" s="38"/>
      <c r="D176" s="38"/>
      <c r="E176" s="38"/>
      <c r="F176" s="38"/>
      <c r="G176" s="38"/>
      <c r="H176" s="38"/>
      <c r="I176" s="88"/>
      <c r="J176" s="83" t="s">
        <v>69</v>
      </c>
      <c r="K176" s="8">
        <v>3</v>
      </c>
      <c r="L176" s="8" t="s">
        <v>12</v>
      </c>
      <c r="M176" s="8"/>
      <c r="N176" s="247">
        <f>N177</f>
        <v>3500</v>
      </c>
      <c r="O176" s="297">
        <v>1327</v>
      </c>
      <c r="P176" s="246">
        <v>38</v>
      </c>
    </row>
    <row r="177" spans="1:16" x14ac:dyDescent="0.25">
      <c r="A177" s="83" t="s">
        <v>183</v>
      </c>
      <c r="B177" s="47"/>
      <c r="C177" s="38"/>
      <c r="D177" s="38"/>
      <c r="E177" s="38"/>
      <c r="F177" s="38"/>
      <c r="G177" s="38"/>
      <c r="H177" s="38"/>
      <c r="I177" s="88"/>
      <c r="J177" s="83" t="s">
        <v>69</v>
      </c>
      <c r="K177" s="8">
        <v>37</v>
      </c>
      <c r="L177" s="8" t="s">
        <v>63</v>
      </c>
      <c r="M177" s="8"/>
      <c r="N177" s="247">
        <v>3500</v>
      </c>
      <c r="O177" s="297">
        <v>1327</v>
      </c>
      <c r="P177" s="246">
        <v>38</v>
      </c>
    </row>
    <row r="178" spans="1:16" x14ac:dyDescent="0.25">
      <c r="A178" s="84" t="s">
        <v>159</v>
      </c>
      <c r="B178" s="106" t="s">
        <v>49</v>
      </c>
      <c r="C178" s="72"/>
      <c r="D178" s="72"/>
      <c r="E178" s="72" t="s">
        <v>13</v>
      </c>
      <c r="F178" s="72"/>
      <c r="G178" s="72"/>
      <c r="H178" s="72"/>
      <c r="I178" s="74"/>
      <c r="J178" s="84"/>
      <c r="K178" s="73" t="s">
        <v>146</v>
      </c>
      <c r="L178" s="73"/>
      <c r="M178" s="73"/>
      <c r="N178" s="229">
        <f>N179</f>
        <v>1000</v>
      </c>
      <c r="O178" s="295">
        <v>0</v>
      </c>
      <c r="P178" s="248">
        <v>0</v>
      </c>
    </row>
    <row r="179" spans="1:16" ht="21.6" customHeight="1" x14ac:dyDescent="0.25">
      <c r="A179" s="65" t="s">
        <v>184</v>
      </c>
      <c r="B179" s="85" t="s">
        <v>49</v>
      </c>
      <c r="C179" s="80"/>
      <c r="D179" s="80"/>
      <c r="E179" s="80" t="s">
        <v>13</v>
      </c>
      <c r="F179" s="80"/>
      <c r="G179" s="80"/>
      <c r="H179" s="80"/>
      <c r="I179" s="67"/>
      <c r="J179" s="65">
        <v>1090</v>
      </c>
      <c r="K179" s="176" t="s">
        <v>209</v>
      </c>
      <c r="L179" s="419" t="s">
        <v>221</v>
      </c>
      <c r="M179" s="420"/>
      <c r="N179" s="249">
        <f>N180</f>
        <v>1000</v>
      </c>
      <c r="O179" s="296">
        <v>0</v>
      </c>
      <c r="P179" s="244">
        <v>0</v>
      </c>
    </row>
    <row r="180" spans="1:16" x14ac:dyDescent="0.25">
      <c r="A180" s="82" t="s">
        <v>184</v>
      </c>
      <c r="B180" s="86"/>
      <c r="C180" s="87"/>
      <c r="D180" s="87"/>
      <c r="E180" s="87"/>
      <c r="F180" s="87"/>
      <c r="G180" s="87"/>
      <c r="H180" s="87"/>
      <c r="I180" s="81"/>
      <c r="J180" s="82" t="s">
        <v>70</v>
      </c>
      <c r="K180" s="90">
        <v>3</v>
      </c>
      <c r="L180" s="90" t="s">
        <v>12</v>
      </c>
      <c r="M180" s="90"/>
      <c r="N180" s="278">
        <f>N181</f>
        <v>1000</v>
      </c>
      <c r="O180" s="302">
        <v>0</v>
      </c>
      <c r="P180" s="261">
        <v>0</v>
      </c>
    </row>
    <row r="181" spans="1:16" x14ac:dyDescent="0.25">
      <c r="A181" s="79" t="s">
        <v>184</v>
      </c>
      <c r="B181" s="89"/>
      <c r="C181" s="48"/>
      <c r="D181" s="48"/>
      <c r="E181" s="48"/>
      <c r="F181" s="48"/>
      <c r="G181" s="48"/>
      <c r="H181" s="48"/>
      <c r="I181" s="78"/>
      <c r="J181" s="79" t="s">
        <v>70</v>
      </c>
      <c r="K181" s="10">
        <v>38</v>
      </c>
      <c r="L181" s="10" t="s">
        <v>53</v>
      </c>
      <c r="M181" s="10"/>
      <c r="N181" s="282">
        <v>1000</v>
      </c>
      <c r="O181" s="321">
        <v>0</v>
      </c>
      <c r="P181" s="283">
        <v>0</v>
      </c>
    </row>
    <row r="183" spans="1:16" x14ac:dyDescent="0.25">
      <c r="A183" s="421" t="s">
        <v>71</v>
      </c>
      <c r="B183" s="421"/>
      <c r="C183" s="421"/>
      <c r="D183" s="421"/>
      <c r="E183" s="421"/>
      <c r="F183" s="421"/>
      <c r="G183" s="421"/>
      <c r="H183" s="421"/>
      <c r="I183" s="421"/>
      <c r="J183" s="421"/>
      <c r="K183" s="421"/>
      <c r="L183" s="421"/>
      <c r="M183" s="421"/>
      <c r="N183" s="421"/>
      <c r="O183" s="421"/>
      <c r="P183" s="421"/>
    </row>
    <row r="184" spans="1:16" x14ac:dyDescent="0.25">
      <c r="A184" s="170" t="s">
        <v>488</v>
      </c>
      <c r="B184" s="170"/>
      <c r="C184" s="170"/>
      <c r="D184" s="170"/>
      <c r="E184" s="170"/>
      <c r="F184" s="170"/>
      <c r="G184" s="170"/>
      <c r="H184" s="170"/>
      <c r="I184" s="170"/>
      <c r="J184" s="170"/>
      <c r="K184" s="170"/>
      <c r="L184" s="171"/>
      <c r="M184" s="171"/>
      <c r="N184" s="171"/>
      <c r="O184" s="171"/>
      <c r="P184" s="171"/>
    </row>
    <row r="185" spans="1:16" x14ac:dyDescent="0.25">
      <c r="A185" s="1"/>
      <c r="B185" s="287"/>
      <c r="C185" s="287"/>
      <c r="D185" s="287"/>
      <c r="E185" s="287"/>
      <c r="F185" s="287"/>
      <c r="G185" s="287"/>
      <c r="H185" s="287"/>
    </row>
    <row r="186" spans="1:16" x14ac:dyDescent="0.25">
      <c r="A186" s="39" t="s">
        <v>497</v>
      </c>
      <c r="B186" s="40"/>
      <c r="C186" s="40"/>
      <c r="D186" s="40"/>
      <c r="E186" s="5"/>
      <c r="F186" s="5"/>
      <c r="G186" s="5" t="s">
        <v>3</v>
      </c>
      <c r="H186" s="6" t="s">
        <v>3</v>
      </c>
      <c r="I186" s="5"/>
      <c r="J186" s="5"/>
      <c r="K186" s="5"/>
    </row>
    <row r="187" spans="1:16" ht="13.15" customHeight="1" x14ac:dyDescent="0.25">
      <c r="A187" s="39" t="s">
        <v>498</v>
      </c>
      <c r="B187" s="40"/>
      <c r="C187" s="40"/>
      <c r="D187" s="40"/>
      <c r="E187" s="5"/>
      <c r="F187" s="5"/>
      <c r="G187" s="169"/>
      <c r="H187" s="6" t="s">
        <v>3</v>
      </c>
      <c r="I187" s="5"/>
      <c r="J187" s="5"/>
      <c r="K187" s="5"/>
      <c r="L187" s="422" t="s">
        <v>219</v>
      </c>
      <c r="M187" s="422"/>
    </row>
    <row r="188" spans="1:16" ht="13.9" customHeight="1" x14ac:dyDescent="0.25">
      <c r="A188" s="39"/>
      <c r="B188" s="40"/>
      <c r="C188" s="40"/>
      <c r="D188" s="40"/>
      <c r="E188" s="5"/>
      <c r="F188" s="5"/>
      <c r="G188" s="169"/>
      <c r="H188" s="404"/>
      <c r="I188" s="404"/>
      <c r="J188" s="404"/>
      <c r="K188" s="404"/>
      <c r="L188" s="422" t="s">
        <v>500</v>
      </c>
      <c r="M188" s="422"/>
      <c r="O188" s="404" t="s">
        <v>501</v>
      </c>
      <c r="P188" s="404"/>
    </row>
    <row r="189" spans="1:16" x14ac:dyDescent="0.25">
      <c r="A189" s="403" t="s">
        <v>499</v>
      </c>
      <c r="B189" s="403"/>
      <c r="C189" s="403"/>
      <c r="D189" s="403"/>
      <c r="E189" s="403"/>
      <c r="F189" s="403"/>
      <c r="G189" s="403"/>
      <c r="H189" s="403"/>
      <c r="I189" s="40"/>
      <c r="J189" s="40"/>
      <c r="K189" s="40"/>
      <c r="O189" s="404" t="s">
        <v>502</v>
      </c>
      <c r="P189" s="404"/>
    </row>
    <row r="190" spans="1:16" x14ac:dyDescent="0.25">
      <c r="A190" s="5"/>
      <c r="B190" s="5"/>
      <c r="C190" s="5"/>
      <c r="D190" s="5"/>
      <c r="E190" s="5"/>
      <c r="F190" s="5"/>
      <c r="G190" s="5"/>
      <c r="H190" s="404"/>
      <c r="I190" s="404"/>
      <c r="J190" s="404"/>
      <c r="K190" s="404"/>
    </row>
    <row r="192" spans="1:16" ht="12.6" customHeight="1" x14ac:dyDescent="0.25"/>
    <row r="197" ht="28.9" customHeight="1" x14ac:dyDescent="0.25"/>
    <row r="200" ht="13.15" customHeight="1" x14ac:dyDescent="0.25"/>
    <row r="203" ht="21.6" customHeight="1" x14ac:dyDescent="0.25"/>
  </sheetData>
  <mergeCells count="31">
    <mergeCell ref="A183:P183"/>
    <mergeCell ref="L187:M187"/>
    <mergeCell ref="H188:K188"/>
    <mergeCell ref="L188:M188"/>
    <mergeCell ref="O188:P188"/>
    <mergeCell ref="L29:M29"/>
    <mergeCell ref="L31:M31"/>
    <mergeCell ref="L34:M34"/>
    <mergeCell ref="L46:M46"/>
    <mergeCell ref="L179:M179"/>
    <mergeCell ref="F14:F15"/>
    <mergeCell ref="G14:G15"/>
    <mergeCell ref="H14:H15"/>
    <mergeCell ref="J14:J15"/>
    <mergeCell ref="L28:M28"/>
    <mergeCell ref="A189:H189"/>
    <mergeCell ref="O189:P189"/>
    <mergeCell ref="H190:K190"/>
    <mergeCell ref="A1:P1"/>
    <mergeCell ref="A3:P3"/>
    <mergeCell ref="A4:P4"/>
    <mergeCell ref="P14:P15"/>
    <mergeCell ref="O14:O15"/>
    <mergeCell ref="L45:M45"/>
    <mergeCell ref="N14:N15"/>
    <mergeCell ref="L35:M35"/>
    <mergeCell ref="A14:A15"/>
    <mergeCell ref="B14:B15"/>
    <mergeCell ref="C14:C15"/>
    <mergeCell ref="D14:D15"/>
    <mergeCell ref="E14:E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BISKUPIJA</dc:creator>
  <cp:lastModifiedBy>Procelnik</cp:lastModifiedBy>
  <cp:lastPrinted>2024-09-13T10:17:29Z</cp:lastPrinted>
  <dcterms:created xsi:type="dcterms:W3CDTF">2018-11-09T08:18:00Z</dcterms:created>
  <dcterms:modified xsi:type="dcterms:W3CDTF">2024-11-04T12:29:11Z</dcterms:modified>
</cp:coreProperties>
</file>